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80" yWindow="195" windowWidth="11655" windowHeight="11250"/>
  </bookViews>
  <sheets>
    <sheet name="напряжения" sheetId="4" r:id="rId1"/>
    <sheet name="ввода ПС" sheetId="2" r:id="rId2"/>
    <sheet name="ВЛ 35 кВ" sheetId="6" r:id="rId3"/>
    <sheet name="ВЛ 6 кВ" sheetId="5" r:id="rId4"/>
    <sheet name="ВЛ 110 кВ" sheetId="7" r:id="rId5"/>
    <sheet name="Лист1" sheetId="8" r:id="rId6"/>
  </sheets>
  <definedNames>
    <definedName name="_xlnm.Print_Titles" localSheetId="3">'ВЛ 6 кВ'!$A:$A</definedName>
    <definedName name="_xlnm.Print_Area" localSheetId="3">'ВЛ 6 кВ'!$A$1:$CH$39</definedName>
  </definedNames>
  <calcPr calcId="145621"/>
</workbook>
</file>

<file path=xl/calcChain.xml><?xml version="1.0" encoding="utf-8"?>
<calcChain xmlns="http://schemas.openxmlformats.org/spreadsheetml/2006/main">
  <c r="Y32" i="2" l="1"/>
  <c r="X8" i="2"/>
  <c r="X9" i="2" s="1"/>
  <c r="X10" i="2" s="1"/>
  <c r="X11" i="2" s="1"/>
  <c r="X12" i="2" s="1"/>
  <c r="X13" i="2" s="1"/>
  <c r="X14" i="2" s="1"/>
  <c r="X15" i="2" s="1"/>
  <c r="X16" i="2" s="1"/>
  <c r="X17" i="2" s="1"/>
  <c r="X18" i="2" s="1"/>
  <c r="X19" i="2" s="1"/>
  <c r="X20" i="2" s="1"/>
  <c r="X21" i="2" s="1"/>
  <c r="X22" i="2" s="1"/>
  <c r="X23" i="2" s="1"/>
  <c r="X24" i="2" s="1"/>
  <c r="X25" i="2" s="1"/>
  <c r="X26" i="2" s="1"/>
  <c r="X27" i="2" s="1"/>
  <c r="X28" i="2" s="1"/>
  <c r="X29" i="2" s="1"/>
  <c r="X30" i="2" s="1"/>
  <c r="X31" i="2" s="1"/>
  <c r="M32" i="2"/>
  <c r="L8" i="2"/>
  <c r="L9" i="2" s="1"/>
  <c r="L10" i="2" s="1"/>
  <c r="L11" i="2" s="1"/>
  <c r="L12" i="2" s="1"/>
  <c r="L13" i="2" s="1"/>
  <c r="L14" i="2" s="1"/>
  <c r="L15" i="2" s="1"/>
  <c r="L16" i="2" s="1"/>
  <c r="L17" i="2" s="1"/>
  <c r="L18" i="2" s="1"/>
  <c r="L19" i="2" s="1"/>
  <c r="L20" i="2" s="1"/>
  <c r="L21" i="2" s="1"/>
  <c r="L22" i="2" s="1"/>
  <c r="L23" i="2" s="1"/>
  <c r="L24" i="2" s="1"/>
  <c r="L25" i="2" s="1"/>
  <c r="L26" i="2" s="1"/>
  <c r="L27" i="2" s="1"/>
  <c r="L28" i="2" s="1"/>
  <c r="L29" i="2" s="1"/>
  <c r="L30" i="2" s="1"/>
  <c r="L31" i="2" s="1"/>
  <c r="J9" i="5"/>
  <c r="CG9" i="5" l="1"/>
  <c r="V8" i="2" l="1"/>
  <c r="V9" i="2" s="1"/>
  <c r="V10" i="2" s="1"/>
  <c r="V11" i="2" s="1"/>
  <c r="V12" i="2" s="1"/>
  <c r="V13" i="2" s="1"/>
  <c r="V14" i="2" s="1"/>
  <c r="V15" i="2" s="1"/>
  <c r="V16" i="2" s="1"/>
  <c r="V17" i="2" s="1"/>
  <c r="V18" i="2" s="1"/>
  <c r="V19" i="2" s="1"/>
  <c r="V20" i="2" s="1"/>
  <c r="V21" i="2" s="1"/>
  <c r="V22" i="2" s="1"/>
  <c r="V23" i="2" s="1"/>
  <c r="V24" i="2" s="1"/>
  <c r="V25" i="2" s="1"/>
  <c r="V26" i="2" s="1"/>
  <c r="V27" i="2" s="1"/>
  <c r="V28" i="2" s="1"/>
  <c r="V29" i="2" s="1"/>
  <c r="V30" i="2" s="1"/>
  <c r="V31" i="2" s="1"/>
  <c r="S8" i="2"/>
  <c r="S9" i="2" s="1"/>
  <c r="S10" i="2" s="1"/>
  <c r="S11" i="2" s="1"/>
  <c r="S12" i="2" s="1"/>
  <c r="S13" i="2" s="1"/>
  <c r="S14" i="2" s="1"/>
  <c r="S15" i="2" s="1"/>
  <c r="S16" i="2" s="1"/>
  <c r="S17" i="2" s="1"/>
  <c r="S18" i="2" s="1"/>
  <c r="S19" i="2" s="1"/>
  <c r="S20" i="2" s="1"/>
  <c r="S21" i="2" s="1"/>
  <c r="S22" i="2" s="1"/>
  <c r="S23" i="2" s="1"/>
  <c r="S24" i="2" s="1"/>
  <c r="S25" i="2" s="1"/>
  <c r="S26" i="2" s="1"/>
  <c r="S27" i="2" s="1"/>
  <c r="S28" i="2" s="1"/>
  <c r="S29" i="2" s="1"/>
  <c r="S30" i="2" s="1"/>
  <c r="S31" i="2" s="1"/>
  <c r="Q8" i="2"/>
  <c r="Q9" i="2" s="1"/>
  <c r="Q10" i="2" s="1"/>
  <c r="Q11" i="2" s="1"/>
  <c r="Q12" i="2" s="1"/>
  <c r="Q13" i="2" s="1"/>
  <c r="Q14" i="2" s="1"/>
  <c r="Q15" i="2" s="1"/>
  <c r="Q16" i="2" s="1"/>
  <c r="Q17" i="2" s="1"/>
  <c r="Q18" i="2" s="1"/>
  <c r="Q19" i="2" s="1"/>
  <c r="Q20" i="2" s="1"/>
  <c r="Q21" i="2" s="1"/>
  <c r="Q22" i="2" s="1"/>
  <c r="Q23" i="2" s="1"/>
  <c r="Q24" i="2" s="1"/>
  <c r="Q25" i="2" s="1"/>
  <c r="Q26" i="2" s="1"/>
  <c r="Q27" i="2" s="1"/>
  <c r="Q28" i="2" s="1"/>
  <c r="Q29" i="2" s="1"/>
  <c r="Q30" i="2" s="1"/>
  <c r="Q31" i="2" s="1"/>
  <c r="O10" i="6"/>
  <c r="O11" i="6" s="1"/>
  <c r="O12" i="6" s="1"/>
  <c r="O13" i="6" s="1"/>
  <c r="O14" i="6" s="1"/>
  <c r="O15" i="6" s="1"/>
  <c r="O16" i="6" s="1"/>
  <c r="O17" i="6" s="1"/>
  <c r="O18" i="6" s="1"/>
  <c r="O19" i="6" s="1"/>
  <c r="O20" i="6" s="1"/>
  <c r="O21" i="6" s="1"/>
  <c r="O22" i="6" s="1"/>
  <c r="O23" i="6" s="1"/>
  <c r="O24" i="6" s="1"/>
  <c r="O25" i="6" s="1"/>
  <c r="O26" i="6" s="1"/>
  <c r="O27" i="6" s="1"/>
  <c r="O28" i="6" s="1"/>
  <c r="O29" i="6" s="1"/>
  <c r="O30" i="6" s="1"/>
  <c r="O31" i="6" s="1"/>
  <c r="O32" i="6" s="1"/>
  <c r="O33" i="6" s="1"/>
  <c r="M10" i="6"/>
  <c r="M11" i="6" s="1"/>
  <c r="M12" i="6" s="1"/>
  <c r="M13" i="6" s="1"/>
  <c r="M14" i="6" s="1"/>
  <c r="M15" i="6" s="1"/>
  <c r="M16" i="6" s="1"/>
  <c r="M17" i="6" s="1"/>
  <c r="M18" i="6" s="1"/>
  <c r="M19" i="6" s="1"/>
  <c r="M20" i="6" s="1"/>
  <c r="M21" i="6" s="1"/>
  <c r="M22" i="6" s="1"/>
  <c r="M23" i="6" s="1"/>
  <c r="M24" i="6" s="1"/>
  <c r="M25" i="6" s="1"/>
  <c r="M26" i="6" s="1"/>
  <c r="M27" i="6" s="1"/>
  <c r="M28" i="6" s="1"/>
  <c r="M29" i="6" s="1"/>
  <c r="M30" i="6" s="1"/>
  <c r="M31" i="6" s="1"/>
  <c r="M32" i="6" s="1"/>
  <c r="M33" i="6" s="1"/>
  <c r="J10" i="6"/>
  <c r="J11" i="6" s="1"/>
  <c r="J12" i="6" s="1"/>
  <c r="J13" i="6" s="1"/>
  <c r="J14" i="6" s="1"/>
  <c r="J15" i="6" s="1"/>
  <c r="J16" i="6" s="1"/>
  <c r="J17" i="6" s="1"/>
  <c r="J18" i="6" s="1"/>
  <c r="J19" i="6" s="1"/>
  <c r="J20" i="6" s="1"/>
  <c r="J21" i="6" s="1"/>
  <c r="J22" i="6" s="1"/>
  <c r="J23" i="6" s="1"/>
  <c r="J24" i="6" s="1"/>
  <c r="J25" i="6" s="1"/>
  <c r="J26" i="6" s="1"/>
  <c r="J27" i="6" s="1"/>
  <c r="J28" i="6" s="1"/>
  <c r="J29" i="6" s="1"/>
  <c r="J30" i="6" s="1"/>
  <c r="J31" i="6" s="1"/>
  <c r="J32" i="6" s="1"/>
  <c r="J33" i="6" s="1"/>
  <c r="H10" i="6"/>
  <c r="H11" i="6" s="1"/>
  <c r="H12" i="6" s="1"/>
  <c r="H13" i="6" s="1"/>
  <c r="H14" i="6" s="1"/>
  <c r="H15" i="6" s="1"/>
  <c r="H16" i="6" s="1"/>
  <c r="H17" i="6" s="1"/>
  <c r="H18" i="6" s="1"/>
  <c r="H19" i="6" s="1"/>
  <c r="H20" i="6" s="1"/>
  <c r="H21" i="6" s="1"/>
  <c r="H22" i="6" s="1"/>
  <c r="H23" i="6" s="1"/>
  <c r="H24" i="6" s="1"/>
  <c r="H25" i="6" s="1"/>
  <c r="H26" i="6" s="1"/>
  <c r="H27" i="6" s="1"/>
  <c r="H28" i="6" s="1"/>
  <c r="H29" i="6" s="1"/>
  <c r="H30" i="6" s="1"/>
  <c r="H31" i="6" s="1"/>
  <c r="H32" i="6" s="1"/>
  <c r="H33" i="6" s="1"/>
  <c r="CG10" i="5"/>
  <c r="CG11" i="5" s="1"/>
  <c r="CG12" i="5" s="1"/>
  <c r="CG13" i="5" s="1"/>
  <c r="CG14" i="5" s="1"/>
  <c r="CG15" i="5" s="1"/>
  <c r="CG16" i="5" s="1"/>
  <c r="CG17" i="5" s="1"/>
  <c r="CG18" i="5" s="1"/>
  <c r="CG19" i="5" s="1"/>
  <c r="CG20" i="5" s="1"/>
  <c r="CG21" i="5" s="1"/>
  <c r="CG22" i="5" s="1"/>
  <c r="CG23" i="5" s="1"/>
  <c r="CG24" i="5" s="1"/>
  <c r="CG25" i="5" s="1"/>
  <c r="CG26" i="5" s="1"/>
  <c r="CG27" i="5" s="1"/>
  <c r="CG28" i="5" s="1"/>
  <c r="CG29" i="5" s="1"/>
  <c r="CG30" i="5" s="1"/>
  <c r="CG31" i="5" s="1"/>
  <c r="CG32" i="5" s="1"/>
  <c r="CE9" i="5"/>
  <c r="CE10" i="5" s="1"/>
  <c r="CE11" i="5" s="1"/>
  <c r="CE12" i="5" s="1"/>
  <c r="CE13" i="5" s="1"/>
  <c r="CE14" i="5" s="1"/>
  <c r="CE15" i="5" s="1"/>
  <c r="CE16" i="5" s="1"/>
  <c r="CE17" i="5" s="1"/>
  <c r="CE18" i="5" s="1"/>
  <c r="CE19" i="5" s="1"/>
  <c r="CE20" i="5" s="1"/>
  <c r="CE21" i="5" s="1"/>
  <c r="CE22" i="5" s="1"/>
  <c r="CE23" i="5" s="1"/>
  <c r="CE24" i="5" s="1"/>
  <c r="CE25" i="5" s="1"/>
  <c r="CE26" i="5" s="1"/>
  <c r="CE27" i="5" s="1"/>
  <c r="CE28" i="5" s="1"/>
  <c r="CE29" i="5" s="1"/>
  <c r="CE30" i="5" s="1"/>
  <c r="CE31" i="5" s="1"/>
  <c r="CE32" i="5" s="1"/>
  <c r="CB9" i="5"/>
  <c r="CB10" i="5" s="1"/>
  <c r="CB11" i="5" s="1"/>
  <c r="CB12" i="5" s="1"/>
  <c r="CB13" i="5" s="1"/>
  <c r="CB14" i="5" s="1"/>
  <c r="CB15" i="5" s="1"/>
  <c r="CB16" i="5" s="1"/>
  <c r="CB17" i="5" s="1"/>
  <c r="CB18" i="5" s="1"/>
  <c r="CB19" i="5" s="1"/>
  <c r="CB20" i="5" s="1"/>
  <c r="CB21" i="5" s="1"/>
  <c r="CB22" i="5" s="1"/>
  <c r="CB23" i="5" s="1"/>
  <c r="CB24" i="5" s="1"/>
  <c r="CB25" i="5" s="1"/>
  <c r="CB26" i="5" s="1"/>
  <c r="CB27" i="5" s="1"/>
  <c r="CB28" i="5" s="1"/>
  <c r="CB29" i="5" s="1"/>
  <c r="CB30" i="5" s="1"/>
  <c r="CB31" i="5" s="1"/>
  <c r="CB32" i="5" s="1"/>
  <c r="BZ9" i="5"/>
  <c r="BZ10" i="5" s="1"/>
  <c r="BZ11" i="5" s="1"/>
  <c r="BZ12" i="5" s="1"/>
  <c r="BZ13" i="5" s="1"/>
  <c r="BZ14" i="5" s="1"/>
  <c r="BZ15" i="5" s="1"/>
  <c r="BZ16" i="5" s="1"/>
  <c r="BZ17" i="5" s="1"/>
  <c r="BZ18" i="5" s="1"/>
  <c r="BZ19" i="5" s="1"/>
  <c r="BZ20" i="5" s="1"/>
  <c r="BZ21" i="5" s="1"/>
  <c r="BZ22" i="5" s="1"/>
  <c r="BZ23" i="5" s="1"/>
  <c r="BZ24" i="5" s="1"/>
  <c r="BZ25" i="5" s="1"/>
  <c r="BZ26" i="5" s="1"/>
  <c r="BZ27" i="5" s="1"/>
  <c r="BZ28" i="5" s="1"/>
  <c r="BZ29" i="5" s="1"/>
  <c r="BZ30" i="5" s="1"/>
  <c r="BZ31" i="5" s="1"/>
  <c r="BZ32" i="5" s="1"/>
  <c r="BW9" i="5"/>
  <c r="BW10" i="5" s="1"/>
  <c r="BW11" i="5" s="1"/>
  <c r="BW12" i="5" s="1"/>
  <c r="BW13" i="5" s="1"/>
  <c r="BW14" i="5" s="1"/>
  <c r="BW15" i="5" s="1"/>
  <c r="BW16" i="5" s="1"/>
  <c r="BW17" i="5" s="1"/>
  <c r="BW18" i="5" s="1"/>
  <c r="BW19" i="5" s="1"/>
  <c r="BW20" i="5" s="1"/>
  <c r="BW21" i="5" s="1"/>
  <c r="BW22" i="5" s="1"/>
  <c r="BW23" i="5" s="1"/>
  <c r="BW24" i="5" s="1"/>
  <c r="BW25" i="5" s="1"/>
  <c r="BW26" i="5" s="1"/>
  <c r="BW27" i="5" s="1"/>
  <c r="BW28" i="5" s="1"/>
  <c r="BW29" i="5" s="1"/>
  <c r="BW30" i="5" s="1"/>
  <c r="BW31" i="5" s="1"/>
  <c r="BW32" i="5" s="1"/>
  <c r="BU9" i="5"/>
  <c r="BU10" i="5" s="1"/>
  <c r="BU11" i="5" s="1"/>
  <c r="BU12" i="5" s="1"/>
  <c r="BU13" i="5" s="1"/>
  <c r="BU14" i="5" s="1"/>
  <c r="BU15" i="5" s="1"/>
  <c r="BU16" i="5" s="1"/>
  <c r="BU17" i="5" s="1"/>
  <c r="BU18" i="5" s="1"/>
  <c r="BU19" i="5" s="1"/>
  <c r="BU20" i="5" s="1"/>
  <c r="BU21" i="5" s="1"/>
  <c r="BU22" i="5" s="1"/>
  <c r="BU23" i="5" s="1"/>
  <c r="BU24" i="5" s="1"/>
  <c r="BU25" i="5" s="1"/>
  <c r="BU26" i="5" s="1"/>
  <c r="BU27" i="5" s="1"/>
  <c r="BU28" i="5" s="1"/>
  <c r="BU29" i="5" s="1"/>
  <c r="BU30" i="5" s="1"/>
  <c r="BU31" i="5" s="1"/>
  <c r="BU32" i="5" s="1"/>
  <c r="BR9" i="5"/>
  <c r="BR10" i="5" s="1"/>
  <c r="BR11" i="5" s="1"/>
  <c r="BR12" i="5" s="1"/>
  <c r="BR13" i="5" s="1"/>
  <c r="BR14" i="5" s="1"/>
  <c r="BR15" i="5" s="1"/>
  <c r="BR16" i="5" s="1"/>
  <c r="BR17" i="5" s="1"/>
  <c r="BR18" i="5" s="1"/>
  <c r="BR19" i="5" s="1"/>
  <c r="BR20" i="5" s="1"/>
  <c r="BR21" i="5" s="1"/>
  <c r="BR22" i="5" s="1"/>
  <c r="BR23" i="5" s="1"/>
  <c r="BR24" i="5" s="1"/>
  <c r="BR25" i="5" s="1"/>
  <c r="BR26" i="5" s="1"/>
  <c r="BR27" i="5" s="1"/>
  <c r="BR28" i="5" s="1"/>
  <c r="BR29" i="5" s="1"/>
  <c r="BR30" i="5" s="1"/>
  <c r="BR31" i="5" s="1"/>
  <c r="BR32" i="5" s="1"/>
  <c r="BP9" i="5"/>
  <c r="BP10" i="5" s="1"/>
  <c r="BP11" i="5" s="1"/>
  <c r="BP12" i="5" s="1"/>
  <c r="BP13" i="5" s="1"/>
  <c r="BP14" i="5" s="1"/>
  <c r="BP15" i="5" s="1"/>
  <c r="BP16" i="5" s="1"/>
  <c r="BP17" i="5" s="1"/>
  <c r="BP18" i="5" s="1"/>
  <c r="BP19" i="5" s="1"/>
  <c r="BP20" i="5" s="1"/>
  <c r="BP21" i="5" s="1"/>
  <c r="BP22" i="5" s="1"/>
  <c r="BP23" i="5" s="1"/>
  <c r="BP24" i="5" s="1"/>
  <c r="BP25" i="5" s="1"/>
  <c r="BP26" i="5" s="1"/>
  <c r="BP27" i="5" s="1"/>
  <c r="BP28" i="5" s="1"/>
  <c r="BP29" i="5" s="1"/>
  <c r="BP30" i="5" s="1"/>
  <c r="BP31" i="5" s="1"/>
  <c r="BP32" i="5" s="1"/>
  <c r="BM9" i="5"/>
  <c r="BM10" i="5" s="1"/>
  <c r="BM11" i="5" s="1"/>
  <c r="BM12" i="5" s="1"/>
  <c r="BM13" i="5" s="1"/>
  <c r="BM14" i="5" s="1"/>
  <c r="BM15" i="5" s="1"/>
  <c r="BM16" i="5" s="1"/>
  <c r="BM17" i="5" s="1"/>
  <c r="BM18" i="5" s="1"/>
  <c r="BM19" i="5" s="1"/>
  <c r="BM20" i="5" s="1"/>
  <c r="BM21" i="5" s="1"/>
  <c r="BM22" i="5" s="1"/>
  <c r="BM23" i="5" s="1"/>
  <c r="BM24" i="5" s="1"/>
  <c r="BM25" i="5" s="1"/>
  <c r="BM26" i="5" s="1"/>
  <c r="BM27" i="5" s="1"/>
  <c r="BM28" i="5" s="1"/>
  <c r="BM29" i="5" s="1"/>
  <c r="BM30" i="5" s="1"/>
  <c r="BM31" i="5" s="1"/>
  <c r="BM32" i="5" s="1"/>
  <c r="BK9" i="5"/>
  <c r="BK10" i="5" s="1"/>
  <c r="BK11" i="5" s="1"/>
  <c r="BK12" i="5" s="1"/>
  <c r="BK13" i="5" s="1"/>
  <c r="BK14" i="5" s="1"/>
  <c r="BK15" i="5" s="1"/>
  <c r="BK16" i="5" s="1"/>
  <c r="BK17" i="5" s="1"/>
  <c r="BK18" i="5" s="1"/>
  <c r="BK19" i="5" s="1"/>
  <c r="BK20" i="5" s="1"/>
  <c r="BK21" i="5" s="1"/>
  <c r="BK22" i="5" s="1"/>
  <c r="BK23" i="5" s="1"/>
  <c r="BK24" i="5" s="1"/>
  <c r="BK25" i="5" s="1"/>
  <c r="BK26" i="5" s="1"/>
  <c r="BK27" i="5" s="1"/>
  <c r="BK28" i="5" s="1"/>
  <c r="BK29" i="5" s="1"/>
  <c r="BK30" i="5" s="1"/>
  <c r="BK31" i="5" s="1"/>
  <c r="BK32" i="5" s="1"/>
  <c r="BH9" i="5"/>
  <c r="BH10" i="5" s="1"/>
  <c r="BH11" i="5" s="1"/>
  <c r="BH12" i="5" s="1"/>
  <c r="BH13" i="5" s="1"/>
  <c r="BH14" i="5" s="1"/>
  <c r="BH15" i="5" s="1"/>
  <c r="BH16" i="5" s="1"/>
  <c r="BH17" i="5" s="1"/>
  <c r="BH18" i="5" s="1"/>
  <c r="BH19" i="5" s="1"/>
  <c r="BH20" i="5" s="1"/>
  <c r="BH21" i="5" s="1"/>
  <c r="BH22" i="5" s="1"/>
  <c r="BH23" i="5" s="1"/>
  <c r="BH24" i="5" s="1"/>
  <c r="BH25" i="5" s="1"/>
  <c r="BH26" i="5" s="1"/>
  <c r="BH27" i="5" s="1"/>
  <c r="BH28" i="5" s="1"/>
  <c r="BH29" i="5" s="1"/>
  <c r="BH30" i="5" s="1"/>
  <c r="BH31" i="5" s="1"/>
  <c r="BH32" i="5" s="1"/>
  <c r="BF9" i="5"/>
  <c r="BF10" i="5" s="1"/>
  <c r="BF11" i="5" s="1"/>
  <c r="BF12" i="5" s="1"/>
  <c r="BF13" i="5" s="1"/>
  <c r="BF14" i="5" s="1"/>
  <c r="BF15" i="5" s="1"/>
  <c r="BF16" i="5" s="1"/>
  <c r="BF17" i="5" s="1"/>
  <c r="BF18" i="5" s="1"/>
  <c r="BF19" i="5" s="1"/>
  <c r="BF20" i="5" s="1"/>
  <c r="BF21" i="5" s="1"/>
  <c r="BF22" i="5" s="1"/>
  <c r="BF23" i="5" s="1"/>
  <c r="BF24" i="5" s="1"/>
  <c r="BF25" i="5" s="1"/>
  <c r="BF26" i="5" s="1"/>
  <c r="BF27" i="5" s="1"/>
  <c r="BF28" i="5" s="1"/>
  <c r="BF29" i="5" s="1"/>
  <c r="BF30" i="5" s="1"/>
  <c r="BF31" i="5" s="1"/>
  <c r="BF32" i="5" s="1"/>
  <c r="BC9" i="5"/>
  <c r="BC10" i="5" s="1"/>
  <c r="BC11" i="5" s="1"/>
  <c r="BC12" i="5" s="1"/>
  <c r="BC13" i="5" s="1"/>
  <c r="BC14" i="5" s="1"/>
  <c r="BC15" i="5" s="1"/>
  <c r="BC16" i="5" s="1"/>
  <c r="BC17" i="5" s="1"/>
  <c r="BC18" i="5" s="1"/>
  <c r="BC19" i="5" s="1"/>
  <c r="BC20" i="5" s="1"/>
  <c r="BC21" i="5" s="1"/>
  <c r="BC22" i="5" s="1"/>
  <c r="BC23" i="5" s="1"/>
  <c r="BC24" i="5" s="1"/>
  <c r="BC25" i="5" s="1"/>
  <c r="BC26" i="5" s="1"/>
  <c r="BC27" i="5" s="1"/>
  <c r="BC28" i="5" s="1"/>
  <c r="BC29" i="5" s="1"/>
  <c r="BC30" i="5" s="1"/>
  <c r="BC31" i="5" s="1"/>
  <c r="BC32" i="5" s="1"/>
  <c r="BA9" i="5"/>
  <c r="BA10" i="5" s="1"/>
  <c r="BA11" i="5" s="1"/>
  <c r="BA12" i="5" s="1"/>
  <c r="BA13" i="5" s="1"/>
  <c r="BA14" i="5" s="1"/>
  <c r="BA15" i="5" s="1"/>
  <c r="BA16" i="5" s="1"/>
  <c r="BA17" i="5" s="1"/>
  <c r="BA18" i="5" s="1"/>
  <c r="BA19" i="5" s="1"/>
  <c r="BA20" i="5" s="1"/>
  <c r="BA21" i="5" s="1"/>
  <c r="BA22" i="5" s="1"/>
  <c r="BA23" i="5" s="1"/>
  <c r="BA24" i="5" s="1"/>
  <c r="BA25" i="5" s="1"/>
  <c r="BA26" i="5" s="1"/>
  <c r="BA27" i="5" s="1"/>
  <c r="BA28" i="5" s="1"/>
  <c r="BA29" i="5" s="1"/>
  <c r="BA30" i="5" s="1"/>
  <c r="BA31" i="5" s="1"/>
  <c r="BA32" i="5" s="1"/>
  <c r="AX9" i="5"/>
  <c r="AX10" i="5" s="1"/>
  <c r="AX11" i="5" s="1"/>
  <c r="AX12" i="5" s="1"/>
  <c r="AX13" i="5" s="1"/>
  <c r="AX14" i="5" s="1"/>
  <c r="AX15" i="5" s="1"/>
  <c r="AX16" i="5" s="1"/>
  <c r="AX17" i="5" s="1"/>
  <c r="AX18" i="5" s="1"/>
  <c r="AX19" i="5" s="1"/>
  <c r="AX20" i="5" s="1"/>
  <c r="AX21" i="5" s="1"/>
  <c r="AX22" i="5" s="1"/>
  <c r="AX23" i="5" s="1"/>
  <c r="AX24" i="5" s="1"/>
  <c r="AX25" i="5" s="1"/>
  <c r="AX26" i="5" s="1"/>
  <c r="AX27" i="5" s="1"/>
  <c r="AX28" i="5" s="1"/>
  <c r="AX29" i="5" s="1"/>
  <c r="AX30" i="5" s="1"/>
  <c r="AX31" i="5" s="1"/>
  <c r="AX32" i="5" s="1"/>
  <c r="AV9" i="5"/>
  <c r="AV10" i="5" s="1"/>
  <c r="AV11" i="5" s="1"/>
  <c r="AV12" i="5" s="1"/>
  <c r="AV13" i="5" s="1"/>
  <c r="AV14" i="5" s="1"/>
  <c r="AV15" i="5" s="1"/>
  <c r="AV16" i="5" s="1"/>
  <c r="AV17" i="5" s="1"/>
  <c r="AV18" i="5" s="1"/>
  <c r="AV19" i="5" s="1"/>
  <c r="AV20" i="5" s="1"/>
  <c r="AV21" i="5" s="1"/>
  <c r="AV22" i="5" s="1"/>
  <c r="AV23" i="5" s="1"/>
  <c r="AV24" i="5" s="1"/>
  <c r="AV25" i="5" s="1"/>
  <c r="AV26" i="5" s="1"/>
  <c r="AV27" i="5" s="1"/>
  <c r="AV28" i="5" s="1"/>
  <c r="AV29" i="5" s="1"/>
  <c r="AV30" i="5" s="1"/>
  <c r="AV31" i="5" s="1"/>
  <c r="AV32" i="5" s="1"/>
  <c r="AS9" i="5"/>
  <c r="AS10" i="5" s="1"/>
  <c r="AS11" i="5" s="1"/>
  <c r="AS12" i="5" s="1"/>
  <c r="AS13" i="5" s="1"/>
  <c r="AS14" i="5" s="1"/>
  <c r="AS15" i="5" s="1"/>
  <c r="AS16" i="5" s="1"/>
  <c r="AS17" i="5" s="1"/>
  <c r="AS18" i="5" s="1"/>
  <c r="AS19" i="5" s="1"/>
  <c r="AS20" i="5" s="1"/>
  <c r="AS21" i="5" s="1"/>
  <c r="AS22" i="5" s="1"/>
  <c r="AS23" i="5" s="1"/>
  <c r="AS24" i="5" s="1"/>
  <c r="AS25" i="5" s="1"/>
  <c r="AS26" i="5" s="1"/>
  <c r="AS27" i="5" s="1"/>
  <c r="AS28" i="5" s="1"/>
  <c r="AS29" i="5" s="1"/>
  <c r="AS30" i="5" s="1"/>
  <c r="AS31" i="5" s="1"/>
  <c r="AS32" i="5" s="1"/>
  <c r="AQ9" i="5"/>
  <c r="AQ10" i="5" s="1"/>
  <c r="AQ11" i="5" s="1"/>
  <c r="AQ12" i="5" s="1"/>
  <c r="AQ13" i="5" s="1"/>
  <c r="AQ14" i="5" s="1"/>
  <c r="AQ15" i="5" s="1"/>
  <c r="AQ16" i="5" s="1"/>
  <c r="AQ17" i="5" s="1"/>
  <c r="AQ18" i="5" s="1"/>
  <c r="AQ19" i="5" s="1"/>
  <c r="AQ20" i="5" s="1"/>
  <c r="AQ21" i="5" s="1"/>
  <c r="AQ22" i="5" s="1"/>
  <c r="AQ23" i="5" s="1"/>
  <c r="AQ24" i="5" s="1"/>
  <c r="AQ25" i="5" s="1"/>
  <c r="AQ26" i="5" s="1"/>
  <c r="AQ27" i="5" s="1"/>
  <c r="AQ28" i="5" s="1"/>
  <c r="AQ29" i="5" s="1"/>
  <c r="AQ30" i="5" s="1"/>
  <c r="AQ31" i="5" s="1"/>
  <c r="AQ32" i="5" s="1"/>
  <c r="AN9" i="5"/>
  <c r="AN10" i="5" s="1"/>
  <c r="AN11" i="5" s="1"/>
  <c r="AN12" i="5" s="1"/>
  <c r="AN13" i="5" s="1"/>
  <c r="AN14" i="5" s="1"/>
  <c r="AN15" i="5" s="1"/>
  <c r="AN16" i="5" s="1"/>
  <c r="AN17" i="5" s="1"/>
  <c r="AN18" i="5" s="1"/>
  <c r="AN19" i="5" s="1"/>
  <c r="AN20" i="5" s="1"/>
  <c r="AN21" i="5" s="1"/>
  <c r="AN22" i="5" s="1"/>
  <c r="AN23" i="5" s="1"/>
  <c r="AN24" i="5" s="1"/>
  <c r="AN25" i="5" s="1"/>
  <c r="AN26" i="5" s="1"/>
  <c r="AN27" i="5" s="1"/>
  <c r="AN28" i="5" s="1"/>
  <c r="AN29" i="5" s="1"/>
  <c r="AN30" i="5" s="1"/>
  <c r="AN31" i="5" s="1"/>
  <c r="AN32" i="5" s="1"/>
  <c r="AL9" i="5"/>
  <c r="AL10" i="5" s="1"/>
  <c r="AL11" i="5" s="1"/>
  <c r="AL12" i="5" s="1"/>
  <c r="AL13" i="5" s="1"/>
  <c r="AL14" i="5" s="1"/>
  <c r="AL15" i="5" s="1"/>
  <c r="AL16" i="5" s="1"/>
  <c r="AL17" i="5" s="1"/>
  <c r="AL18" i="5" s="1"/>
  <c r="AL19" i="5" s="1"/>
  <c r="AL20" i="5" s="1"/>
  <c r="AL21" i="5" s="1"/>
  <c r="AL22" i="5" s="1"/>
  <c r="AL23" i="5" s="1"/>
  <c r="AL24" i="5" s="1"/>
  <c r="AL25" i="5" s="1"/>
  <c r="AL26" i="5" s="1"/>
  <c r="AL27" i="5" s="1"/>
  <c r="AL28" i="5" s="1"/>
  <c r="AL29" i="5" s="1"/>
  <c r="AL30" i="5" s="1"/>
  <c r="AL31" i="5" s="1"/>
  <c r="AL32" i="5" s="1"/>
  <c r="AI9" i="5"/>
  <c r="AI10" i="5" s="1"/>
  <c r="AI11" i="5" s="1"/>
  <c r="AI12" i="5" s="1"/>
  <c r="AI13" i="5" s="1"/>
  <c r="AI14" i="5" s="1"/>
  <c r="AI15" i="5" s="1"/>
  <c r="AI16" i="5" s="1"/>
  <c r="AI17" i="5" s="1"/>
  <c r="AI18" i="5" s="1"/>
  <c r="AI19" i="5" s="1"/>
  <c r="AI20" i="5" s="1"/>
  <c r="AI21" i="5" s="1"/>
  <c r="AI22" i="5" s="1"/>
  <c r="AI23" i="5" s="1"/>
  <c r="AI24" i="5" s="1"/>
  <c r="AI25" i="5" s="1"/>
  <c r="AI26" i="5" s="1"/>
  <c r="AI27" i="5" s="1"/>
  <c r="AI28" i="5" s="1"/>
  <c r="AI29" i="5" s="1"/>
  <c r="AI30" i="5" s="1"/>
  <c r="AI31" i="5" s="1"/>
  <c r="AI32" i="5" s="1"/>
  <c r="AG9" i="5"/>
  <c r="AG10" i="5" s="1"/>
  <c r="AG11" i="5" s="1"/>
  <c r="AG12" i="5" s="1"/>
  <c r="AG13" i="5" s="1"/>
  <c r="AG14" i="5" s="1"/>
  <c r="AG15" i="5" s="1"/>
  <c r="AG16" i="5" s="1"/>
  <c r="AG17" i="5" s="1"/>
  <c r="AG18" i="5" s="1"/>
  <c r="AG19" i="5" s="1"/>
  <c r="AG20" i="5" s="1"/>
  <c r="AG21" i="5" s="1"/>
  <c r="AG22" i="5" s="1"/>
  <c r="AG23" i="5" s="1"/>
  <c r="AG24" i="5" s="1"/>
  <c r="AG25" i="5" s="1"/>
  <c r="AG26" i="5" s="1"/>
  <c r="AG27" i="5" s="1"/>
  <c r="AG28" i="5" s="1"/>
  <c r="AG29" i="5" s="1"/>
  <c r="AG30" i="5" s="1"/>
  <c r="AG31" i="5" s="1"/>
  <c r="AG32" i="5" s="1"/>
  <c r="AD9" i="5"/>
  <c r="AD10" i="5" s="1"/>
  <c r="AD11" i="5" s="1"/>
  <c r="AD12" i="5" s="1"/>
  <c r="AD13" i="5" s="1"/>
  <c r="AD14" i="5" s="1"/>
  <c r="AD15" i="5" s="1"/>
  <c r="AD16" i="5" s="1"/>
  <c r="AD17" i="5" s="1"/>
  <c r="AD18" i="5" s="1"/>
  <c r="AD19" i="5" s="1"/>
  <c r="AD20" i="5" s="1"/>
  <c r="AD21" i="5" s="1"/>
  <c r="AD22" i="5" s="1"/>
  <c r="AD23" i="5" s="1"/>
  <c r="AD24" i="5" s="1"/>
  <c r="AD25" i="5" s="1"/>
  <c r="AD26" i="5" s="1"/>
  <c r="AD27" i="5" s="1"/>
  <c r="AD28" i="5" s="1"/>
  <c r="AD29" i="5" s="1"/>
  <c r="AD30" i="5" s="1"/>
  <c r="AD31" i="5" s="1"/>
  <c r="AD32" i="5" s="1"/>
  <c r="AB9" i="5"/>
  <c r="AB10" i="5" s="1"/>
  <c r="AB11" i="5" s="1"/>
  <c r="AB12" i="5" s="1"/>
  <c r="AB13" i="5" s="1"/>
  <c r="AB14" i="5" s="1"/>
  <c r="AB15" i="5" s="1"/>
  <c r="AB16" i="5" s="1"/>
  <c r="AB17" i="5" s="1"/>
  <c r="AB18" i="5" s="1"/>
  <c r="AB19" i="5" s="1"/>
  <c r="AB20" i="5" s="1"/>
  <c r="AB21" i="5" s="1"/>
  <c r="AB22" i="5" s="1"/>
  <c r="AB23" i="5" s="1"/>
  <c r="AB24" i="5" s="1"/>
  <c r="AB25" i="5" s="1"/>
  <c r="AB26" i="5" s="1"/>
  <c r="AB27" i="5" s="1"/>
  <c r="AB28" i="5" s="1"/>
  <c r="AB29" i="5" s="1"/>
  <c r="AB30" i="5" s="1"/>
  <c r="AB31" i="5" s="1"/>
  <c r="AB32" i="5" s="1"/>
  <c r="Y9" i="5"/>
  <c r="Y10" i="5" s="1"/>
  <c r="Y11" i="5" s="1"/>
  <c r="Y12" i="5" s="1"/>
  <c r="Y13" i="5" s="1"/>
  <c r="Y14" i="5" s="1"/>
  <c r="Y15" i="5" s="1"/>
  <c r="Y16" i="5" s="1"/>
  <c r="Y17" i="5" s="1"/>
  <c r="Y18" i="5" s="1"/>
  <c r="Y19" i="5" s="1"/>
  <c r="Y20" i="5" s="1"/>
  <c r="Y21" i="5" s="1"/>
  <c r="Y22" i="5" s="1"/>
  <c r="Y23" i="5" s="1"/>
  <c r="Y24" i="5" s="1"/>
  <c r="Y25" i="5" s="1"/>
  <c r="Y26" i="5" s="1"/>
  <c r="Y27" i="5" s="1"/>
  <c r="Y28" i="5" s="1"/>
  <c r="Y29" i="5" s="1"/>
  <c r="Y30" i="5" s="1"/>
  <c r="Y31" i="5" s="1"/>
  <c r="Y32" i="5" s="1"/>
  <c r="W9" i="5"/>
  <c r="W10" i="5" s="1"/>
  <c r="W11" i="5" s="1"/>
  <c r="W12" i="5" s="1"/>
  <c r="W13" i="5" s="1"/>
  <c r="W14" i="5" s="1"/>
  <c r="W15" i="5" s="1"/>
  <c r="W16" i="5" s="1"/>
  <c r="W17" i="5" s="1"/>
  <c r="W18" i="5" s="1"/>
  <c r="W19" i="5" s="1"/>
  <c r="W20" i="5" s="1"/>
  <c r="W21" i="5" s="1"/>
  <c r="W22" i="5" s="1"/>
  <c r="W23" i="5" s="1"/>
  <c r="W24" i="5" s="1"/>
  <c r="W25" i="5" s="1"/>
  <c r="W26" i="5" s="1"/>
  <c r="W27" i="5" s="1"/>
  <c r="W28" i="5" s="1"/>
  <c r="W29" i="5" s="1"/>
  <c r="W30" i="5" s="1"/>
  <c r="W31" i="5" s="1"/>
  <c r="W32" i="5" s="1"/>
  <c r="T9" i="5"/>
  <c r="T10" i="5" s="1"/>
  <c r="T11" i="5" s="1"/>
  <c r="T12" i="5" s="1"/>
  <c r="T13" i="5" s="1"/>
  <c r="T14" i="5" s="1"/>
  <c r="T15" i="5" s="1"/>
  <c r="T16" i="5" s="1"/>
  <c r="T17" i="5" s="1"/>
  <c r="T18" i="5" s="1"/>
  <c r="T19" i="5" s="1"/>
  <c r="T20" i="5" s="1"/>
  <c r="T21" i="5" s="1"/>
  <c r="T22" i="5" s="1"/>
  <c r="T23" i="5" s="1"/>
  <c r="T24" i="5" s="1"/>
  <c r="T25" i="5" s="1"/>
  <c r="T26" i="5" s="1"/>
  <c r="T27" i="5" s="1"/>
  <c r="T28" i="5" s="1"/>
  <c r="T29" i="5" s="1"/>
  <c r="T30" i="5" s="1"/>
  <c r="T31" i="5" s="1"/>
  <c r="T32" i="5" s="1"/>
  <c r="R9" i="5"/>
  <c r="R10" i="5" s="1"/>
  <c r="R11" i="5" s="1"/>
  <c r="R12" i="5" s="1"/>
  <c r="R13" i="5" s="1"/>
  <c r="R14" i="5" s="1"/>
  <c r="R15" i="5" s="1"/>
  <c r="R16" i="5" s="1"/>
  <c r="R17" i="5" s="1"/>
  <c r="R18" i="5" s="1"/>
  <c r="R19" i="5" s="1"/>
  <c r="R20" i="5" s="1"/>
  <c r="R21" i="5" s="1"/>
  <c r="R22" i="5" s="1"/>
  <c r="R23" i="5" s="1"/>
  <c r="R24" i="5" s="1"/>
  <c r="R25" i="5" s="1"/>
  <c r="R26" i="5" s="1"/>
  <c r="R27" i="5" s="1"/>
  <c r="R28" i="5" s="1"/>
  <c r="R29" i="5" s="1"/>
  <c r="R30" i="5" s="1"/>
  <c r="R31" i="5" s="1"/>
  <c r="R32" i="5" s="1"/>
  <c r="O9" i="5"/>
  <c r="O10" i="5" s="1"/>
  <c r="O11" i="5" s="1"/>
  <c r="O12" i="5" s="1"/>
  <c r="O13" i="5" s="1"/>
  <c r="O14" i="5" s="1"/>
  <c r="O15" i="5" s="1"/>
  <c r="O16" i="5" s="1"/>
  <c r="O17" i="5" s="1"/>
  <c r="O18" i="5" s="1"/>
  <c r="O19" i="5" s="1"/>
  <c r="O20" i="5" s="1"/>
  <c r="O21" i="5" s="1"/>
  <c r="O22" i="5" s="1"/>
  <c r="O23" i="5" s="1"/>
  <c r="O24" i="5" s="1"/>
  <c r="O25" i="5" s="1"/>
  <c r="O26" i="5" s="1"/>
  <c r="O27" i="5" s="1"/>
  <c r="O28" i="5" s="1"/>
  <c r="O29" i="5" s="1"/>
  <c r="O30" i="5" s="1"/>
  <c r="O31" i="5" s="1"/>
  <c r="O32" i="5" s="1"/>
  <c r="M9" i="5"/>
  <c r="M10" i="5" s="1"/>
  <c r="M11" i="5" s="1"/>
  <c r="M12" i="5" s="1"/>
  <c r="M13" i="5" s="1"/>
  <c r="M14" i="5" s="1"/>
  <c r="M15" i="5" s="1"/>
  <c r="M16" i="5" s="1"/>
  <c r="M17" i="5" s="1"/>
  <c r="M18" i="5" s="1"/>
  <c r="M19" i="5" s="1"/>
  <c r="M20" i="5" s="1"/>
  <c r="M21" i="5" s="1"/>
  <c r="M22" i="5" s="1"/>
  <c r="M23" i="5" s="1"/>
  <c r="M24" i="5" s="1"/>
  <c r="M25" i="5" s="1"/>
  <c r="M26" i="5" s="1"/>
  <c r="M27" i="5" s="1"/>
  <c r="M28" i="5" s="1"/>
  <c r="M29" i="5" s="1"/>
  <c r="M30" i="5" s="1"/>
  <c r="M31" i="5" s="1"/>
  <c r="M32" i="5" s="1"/>
  <c r="J10" i="5"/>
  <c r="J11" i="5" s="1"/>
  <c r="J12" i="5" s="1"/>
  <c r="J13" i="5" s="1"/>
  <c r="J14" i="5" s="1"/>
  <c r="J15" i="5" s="1"/>
  <c r="J16" i="5" s="1"/>
  <c r="J17" i="5" s="1"/>
  <c r="J18" i="5" s="1"/>
  <c r="J19" i="5" s="1"/>
  <c r="J20" i="5" s="1"/>
  <c r="J21" i="5" s="1"/>
  <c r="J22" i="5" s="1"/>
  <c r="J23" i="5" s="1"/>
  <c r="J24" i="5" s="1"/>
  <c r="J25" i="5" s="1"/>
  <c r="J26" i="5" s="1"/>
  <c r="J27" i="5" s="1"/>
  <c r="J28" i="5" s="1"/>
  <c r="J29" i="5" s="1"/>
  <c r="J30" i="5" s="1"/>
  <c r="J31" i="5" s="1"/>
  <c r="J32" i="5" s="1"/>
  <c r="H9" i="5"/>
  <c r="H10" i="5" s="1"/>
  <c r="H11" i="5" s="1"/>
  <c r="H12" i="5" s="1"/>
  <c r="H13" i="5" s="1"/>
  <c r="H14" i="5" s="1"/>
  <c r="H15" i="5" s="1"/>
  <c r="H16" i="5" s="1"/>
  <c r="H17" i="5" s="1"/>
  <c r="H18" i="5" s="1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AR10" i="7"/>
  <c r="AR11" i="7" s="1"/>
  <c r="AR12" i="7" s="1"/>
  <c r="AR13" i="7" s="1"/>
  <c r="AR14" i="7" s="1"/>
  <c r="AR15" i="7" s="1"/>
  <c r="AR16" i="7" s="1"/>
  <c r="AR17" i="7" s="1"/>
  <c r="AR18" i="7" s="1"/>
  <c r="AR19" i="7" s="1"/>
  <c r="AR20" i="7" s="1"/>
  <c r="AR21" i="7" s="1"/>
  <c r="AR22" i="7" s="1"/>
  <c r="AR23" i="7" s="1"/>
  <c r="AR24" i="7" s="1"/>
  <c r="AR25" i="7" s="1"/>
  <c r="AR26" i="7" s="1"/>
  <c r="AR27" i="7" s="1"/>
  <c r="AR28" i="7" s="1"/>
  <c r="AR29" i="7" s="1"/>
  <c r="AR30" i="7" s="1"/>
  <c r="AR31" i="7" s="1"/>
  <c r="AR32" i="7" s="1"/>
  <c r="AR33" i="7" s="1"/>
  <c r="AP10" i="7"/>
  <c r="AP11" i="7" s="1"/>
  <c r="AP12" i="7" s="1"/>
  <c r="AP13" i="7" s="1"/>
  <c r="AP14" i="7" s="1"/>
  <c r="AP15" i="7" s="1"/>
  <c r="AP16" i="7" s="1"/>
  <c r="AP17" i="7" s="1"/>
  <c r="AP18" i="7" s="1"/>
  <c r="AP19" i="7" s="1"/>
  <c r="AP20" i="7" s="1"/>
  <c r="AP21" i="7" s="1"/>
  <c r="AP22" i="7" s="1"/>
  <c r="AP23" i="7" s="1"/>
  <c r="AP24" i="7" s="1"/>
  <c r="AP25" i="7" s="1"/>
  <c r="AP26" i="7" s="1"/>
  <c r="AP27" i="7" s="1"/>
  <c r="AP28" i="7" s="1"/>
  <c r="AP29" i="7" s="1"/>
  <c r="AP30" i="7" s="1"/>
  <c r="AP31" i="7" s="1"/>
  <c r="AP32" i="7" s="1"/>
  <c r="AP33" i="7" s="1"/>
  <c r="AN10" i="7"/>
  <c r="AN11" i="7" s="1"/>
  <c r="AN12" i="7" s="1"/>
  <c r="AN13" i="7" s="1"/>
  <c r="AN14" i="7" s="1"/>
  <c r="AN15" i="7" s="1"/>
  <c r="AN16" i="7" s="1"/>
  <c r="AN17" i="7" s="1"/>
  <c r="AN18" i="7" s="1"/>
  <c r="AN19" i="7" s="1"/>
  <c r="AN20" i="7" s="1"/>
  <c r="AN21" i="7" s="1"/>
  <c r="AN22" i="7" s="1"/>
  <c r="AN23" i="7" s="1"/>
  <c r="AN24" i="7" s="1"/>
  <c r="AN25" i="7" s="1"/>
  <c r="AN26" i="7" s="1"/>
  <c r="AN27" i="7" s="1"/>
  <c r="AN28" i="7" s="1"/>
  <c r="AN29" i="7" s="1"/>
  <c r="AN30" i="7" s="1"/>
  <c r="AN31" i="7" s="1"/>
  <c r="AN32" i="7" s="1"/>
  <c r="AN33" i="7" s="1"/>
  <c r="AL10" i="7"/>
  <c r="AL11" i="7" s="1"/>
  <c r="AL12" i="7" s="1"/>
  <c r="AL13" i="7" s="1"/>
  <c r="AL14" i="7" s="1"/>
  <c r="AL15" i="7" s="1"/>
  <c r="AL16" i="7" s="1"/>
  <c r="AL17" i="7" s="1"/>
  <c r="AL18" i="7" s="1"/>
  <c r="AL19" i="7" s="1"/>
  <c r="AL20" i="7" s="1"/>
  <c r="AL21" i="7" s="1"/>
  <c r="AL22" i="7" s="1"/>
  <c r="AL23" i="7" s="1"/>
  <c r="AL24" i="7" s="1"/>
  <c r="AL25" i="7" s="1"/>
  <c r="AL26" i="7" s="1"/>
  <c r="AL27" i="7" s="1"/>
  <c r="AL28" i="7" s="1"/>
  <c r="AL29" i="7" s="1"/>
  <c r="AL30" i="7" s="1"/>
  <c r="AL31" i="7" s="1"/>
  <c r="AL32" i="7" s="1"/>
  <c r="AL33" i="7" s="1"/>
  <c r="AG10" i="7"/>
  <c r="AG11" i="7" s="1"/>
  <c r="AG12" i="7" s="1"/>
  <c r="AG13" i="7" s="1"/>
  <c r="AG14" i="7" s="1"/>
  <c r="AG15" i="7" s="1"/>
  <c r="AG16" i="7" s="1"/>
  <c r="AG17" i="7" s="1"/>
  <c r="AG18" i="7" s="1"/>
  <c r="AG19" i="7" s="1"/>
  <c r="AG20" i="7" s="1"/>
  <c r="AG21" i="7" s="1"/>
  <c r="AG22" i="7" s="1"/>
  <c r="AG23" i="7" s="1"/>
  <c r="AG24" i="7" s="1"/>
  <c r="AG25" i="7" s="1"/>
  <c r="AG26" i="7" s="1"/>
  <c r="AG27" i="7" s="1"/>
  <c r="AG28" i="7" s="1"/>
  <c r="AG29" i="7" s="1"/>
  <c r="AG30" i="7" s="1"/>
  <c r="AG31" i="7" s="1"/>
  <c r="AG32" i="7" s="1"/>
  <c r="AG33" i="7" s="1"/>
  <c r="AE10" i="7"/>
  <c r="AE11" i="7" s="1"/>
  <c r="AE12" i="7" s="1"/>
  <c r="AE13" i="7" s="1"/>
  <c r="AE14" i="7" s="1"/>
  <c r="AE15" i="7" s="1"/>
  <c r="AE16" i="7" s="1"/>
  <c r="AE17" i="7" s="1"/>
  <c r="AE18" i="7" s="1"/>
  <c r="AE19" i="7" s="1"/>
  <c r="AE20" i="7" s="1"/>
  <c r="AE21" i="7" s="1"/>
  <c r="AE22" i="7" s="1"/>
  <c r="AE23" i="7" s="1"/>
  <c r="AE24" i="7" s="1"/>
  <c r="AE25" i="7" s="1"/>
  <c r="AE26" i="7" s="1"/>
  <c r="AE27" i="7" s="1"/>
  <c r="AE28" i="7" s="1"/>
  <c r="AE29" i="7" s="1"/>
  <c r="AE30" i="7" s="1"/>
  <c r="AE31" i="7" s="1"/>
  <c r="AE32" i="7" s="1"/>
  <c r="AE33" i="7" s="1"/>
  <c r="AC10" i="7"/>
  <c r="AC11" i="7" s="1"/>
  <c r="AC12" i="7" s="1"/>
  <c r="AC13" i="7" s="1"/>
  <c r="AC14" i="7" s="1"/>
  <c r="AC15" i="7" s="1"/>
  <c r="AC16" i="7" s="1"/>
  <c r="AC17" i="7" s="1"/>
  <c r="AC18" i="7" s="1"/>
  <c r="AC19" i="7" s="1"/>
  <c r="AC20" i="7" s="1"/>
  <c r="AC21" i="7" s="1"/>
  <c r="AC22" i="7" s="1"/>
  <c r="AC23" i="7" s="1"/>
  <c r="AC24" i="7" s="1"/>
  <c r="AC25" i="7" s="1"/>
  <c r="AC26" i="7" s="1"/>
  <c r="AC27" i="7" s="1"/>
  <c r="AC28" i="7" s="1"/>
  <c r="AC29" i="7" s="1"/>
  <c r="AC30" i="7" s="1"/>
  <c r="AC31" i="7" s="1"/>
  <c r="AC32" i="7" s="1"/>
  <c r="AC33" i="7" s="1"/>
  <c r="AA10" i="7"/>
  <c r="AA11" i="7" s="1"/>
  <c r="AA12" i="7" s="1"/>
  <c r="AA13" i="7" s="1"/>
  <c r="AA14" i="7" s="1"/>
  <c r="AA15" i="7" s="1"/>
  <c r="AA16" i="7" s="1"/>
  <c r="AA17" i="7" s="1"/>
  <c r="AA18" i="7" s="1"/>
  <c r="AA19" i="7" s="1"/>
  <c r="AA20" i="7" s="1"/>
  <c r="AA21" i="7" s="1"/>
  <c r="AA22" i="7" s="1"/>
  <c r="AA23" i="7" s="1"/>
  <c r="AA24" i="7" s="1"/>
  <c r="AA25" i="7" s="1"/>
  <c r="AA26" i="7" s="1"/>
  <c r="AA27" i="7" s="1"/>
  <c r="AA28" i="7" s="1"/>
  <c r="AA29" i="7" s="1"/>
  <c r="AA30" i="7" s="1"/>
  <c r="AA31" i="7" s="1"/>
  <c r="AA32" i="7" s="1"/>
  <c r="AA33" i="7" s="1"/>
  <c r="V11" i="7"/>
  <c r="V10" i="7"/>
  <c r="T10" i="7"/>
  <c r="R10" i="7"/>
  <c r="P10" i="7"/>
  <c r="V12" i="7" l="1"/>
  <c r="V13" i="7" s="1"/>
  <c r="V14" i="7" s="1"/>
  <c r="V15" i="7" s="1"/>
  <c r="V16" i="7" s="1"/>
  <c r="V17" i="7" s="1"/>
  <c r="V18" i="7" s="1"/>
  <c r="V19" i="7" s="1"/>
  <c r="V20" i="7" s="1"/>
  <c r="V21" i="7" s="1"/>
  <c r="V22" i="7" s="1"/>
  <c r="V23" i="7" s="1"/>
  <c r="V24" i="7" s="1"/>
  <c r="V25" i="7" s="1"/>
  <c r="V26" i="7" s="1"/>
  <c r="V27" i="7" s="1"/>
  <c r="V28" i="7" s="1"/>
  <c r="V29" i="7" s="1"/>
  <c r="V30" i="7" s="1"/>
  <c r="V31" i="7" s="1"/>
  <c r="V32" i="7" s="1"/>
  <c r="V33" i="7" s="1"/>
  <c r="R11" i="7"/>
  <c r="R12" i="7" s="1"/>
  <c r="R13" i="7" s="1"/>
  <c r="R14" i="7" s="1"/>
  <c r="R15" i="7" s="1"/>
  <c r="R16" i="7" s="1"/>
  <c r="R17" i="7" s="1"/>
  <c r="R18" i="7" s="1"/>
  <c r="R19" i="7" s="1"/>
  <c r="R20" i="7" s="1"/>
  <c r="R21" i="7" s="1"/>
  <c r="R22" i="7" s="1"/>
  <c r="R23" i="7" s="1"/>
  <c r="R24" i="7" s="1"/>
  <c r="R25" i="7" s="1"/>
  <c r="R26" i="7" s="1"/>
  <c r="R27" i="7" s="1"/>
  <c r="R28" i="7" s="1"/>
  <c r="R29" i="7" s="1"/>
  <c r="R30" i="7" s="1"/>
  <c r="R31" i="7" s="1"/>
  <c r="R32" i="7" s="1"/>
  <c r="R33" i="7" s="1"/>
  <c r="T11" i="7"/>
  <c r="T12" i="7" s="1"/>
  <c r="T13" i="7" s="1"/>
  <c r="T14" i="7" s="1"/>
  <c r="T15" i="7" s="1"/>
  <c r="T16" i="7" s="1"/>
  <c r="T17" i="7" s="1"/>
  <c r="T18" i="7" s="1"/>
  <c r="T19" i="7" s="1"/>
  <c r="T20" i="7" s="1"/>
  <c r="T21" i="7" s="1"/>
  <c r="T22" i="7" s="1"/>
  <c r="T23" i="7" s="1"/>
  <c r="T24" i="7" s="1"/>
  <c r="T25" i="7" s="1"/>
  <c r="T26" i="7" s="1"/>
  <c r="T27" i="7" s="1"/>
  <c r="T28" i="7" s="1"/>
  <c r="T29" i="7" s="1"/>
  <c r="T30" i="7" s="1"/>
  <c r="T31" i="7" s="1"/>
  <c r="T32" i="7" s="1"/>
  <c r="T33" i="7" s="1"/>
  <c r="P11" i="7"/>
  <c r="P12" i="7" s="1"/>
  <c r="P13" i="7" s="1"/>
  <c r="P14" i="7" s="1"/>
  <c r="P15" i="7" s="1"/>
  <c r="P16" i="7" s="1"/>
  <c r="P17" i="7" s="1"/>
  <c r="P18" i="7" s="1"/>
  <c r="P19" i="7" s="1"/>
  <c r="P20" i="7" s="1"/>
  <c r="P21" i="7" s="1"/>
  <c r="P22" i="7" s="1"/>
  <c r="P23" i="7" s="1"/>
  <c r="P24" i="7" s="1"/>
  <c r="P25" i="7" s="1"/>
  <c r="P26" i="7" s="1"/>
  <c r="P27" i="7" s="1"/>
  <c r="P28" i="7" s="1"/>
  <c r="P29" i="7" s="1"/>
  <c r="P30" i="7" s="1"/>
  <c r="P31" i="7" s="1"/>
  <c r="P32" i="7" s="1"/>
  <c r="P33" i="7" s="1"/>
  <c r="C10" i="6"/>
  <c r="D8" i="2" l="1"/>
  <c r="CD32" i="5" l="1"/>
  <c r="CD31" i="5"/>
  <c r="CD30" i="5"/>
  <c r="CD29" i="5"/>
  <c r="CD28" i="5"/>
  <c r="CD27" i="5"/>
  <c r="CD26" i="5"/>
  <c r="CD25" i="5"/>
  <c r="CD24" i="5"/>
  <c r="CD23" i="5"/>
  <c r="CD22" i="5"/>
  <c r="CD21" i="5"/>
  <c r="CD20" i="5"/>
  <c r="CD19" i="5"/>
  <c r="CD18" i="5"/>
  <c r="CD17" i="5"/>
  <c r="CD16" i="5"/>
  <c r="CD15" i="5"/>
  <c r="CD14" i="5"/>
  <c r="CD13" i="5"/>
  <c r="CD12" i="5"/>
  <c r="CD11" i="5"/>
  <c r="CD10" i="5"/>
  <c r="CD9" i="5"/>
  <c r="BY32" i="5"/>
  <c r="BY31" i="5"/>
  <c r="BY30" i="5"/>
  <c r="BY29" i="5"/>
  <c r="BY28" i="5"/>
  <c r="BY27" i="5"/>
  <c r="BY26" i="5"/>
  <c r="BY25" i="5"/>
  <c r="BY24" i="5"/>
  <c r="BY23" i="5"/>
  <c r="BY22" i="5"/>
  <c r="BY21" i="5"/>
  <c r="BY20" i="5"/>
  <c r="BY19" i="5"/>
  <c r="BY18" i="5"/>
  <c r="BY17" i="5"/>
  <c r="BY16" i="5"/>
  <c r="BY15" i="5"/>
  <c r="BY14" i="5"/>
  <c r="BY13" i="5"/>
  <c r="BY12" i="5"/>
  <c r="BY11" i="5"/>
  <c r="BY10" i="5"/>
  <c r="BY9" i="5"/>
  <c r="BT32" i="5"/>
  <c r="BT31" i="5"/>
  <c r="BT30" i="5"/>
  <c r="BT29" i="5"/>
  <c r="BT28" i="5"/>
  <c r="BT27" i="5"/>
  <c r="BT26" i="5"/>
  <c r="BT25" i="5"/>
  <c r="BT24" i="5"/>
  <c r="BT23" i="5"/>
  <c r="BT22" i="5"/>
  <c r="BT21" i="5"/>
  <c r="BT20" i="5"/>
  <c r="BT19" i="5"/>
  <c r="BT18" i="5"/>
  <c r="BT17" i="5"/>
  <c r="BT16" i="5"/>
  <c r="BT15" i="5"/>
  <c r="BT14" i="5"/>
  <c r="BT13" i="5"/>
  <c r="BT12" i="5"/>
  <c r="BT11" i="5"/>
  <c r="BT10" i="5"/>
  <c r="BT9" i="5"/>
  <c r="BO32" i="5"/>
  <c r="BO31" i="5"/>
  <c r="BO30" i="5"/>
  <c r="BO29" i="5"/>
  <c r="BO28" i="5"/>
  <c r="BO27" i="5"/>
  <c r="BO26" i="5"/>
  <c r="BO25" i="5"/>
  <c r="BO24" i="5"/>
  <c r="BO23" i="5"/>
  <c r="BO22" i="5"/>
  <c r="BO21" i="5"/>
  <c r="BO20" i="5"/>
  <c r="BO19" i="5"/>
  <c r="BO18" i="5"/>
  <c r="BO17" i="5"/>
  <c r="BO16" i="5"/>
  <c r="BO15" i="5"/>
  <c r="BO14" i="5"/>
  <c r="BO13" i="5"/>
  <c r="BO12" i="5"/>
  <c r="BO11" i="5"/>
  <c r="BO10" i="5"/>
  <c r="BO9" i="5"/>
  <c r="BJ32" i="5"/>
  <c r="BJ31" i="5"/>
  <c r="BJ30" i="5"/>
  <c r="BJ29" i="5"/>
  <c r="BJ28" i="5"/>
  <c r="BJ27" i="5"/>
  <c r="BJ26" i="5"/>
  <c r="BJ25" i="5"/>
  <c r="BJ24" i="5"/>
  <c r="BJ23" i="5"/>
  <c r="BJ22" i="5"/>
  <c r="BJ21" i="5"/>
  <c r="BJ20" i="5"/>
  <c r="BJ19" i="5"/>
  <c r="BJ18" i="5"/>
  <c r="BJ17" i="5"/>
  <c r="BJ16" i="5"/>
  <c r="BJ15" i="5"/>
  <c r="BJ14" i="5"/>
  <c r="BJ13" i="5"/>
  <c r="BJ12" i="5"/>
  <c r="BJ11" i="5"/>
  <c r="BJ10" i="5"/>
  <c r="BJ9" i="5"/>
  <c r="BE32" i="5"/>
  <c r="BE31" i="5"/>
  <c r="BE30" i="5"/>
  <c r="BE29" i="5"/>
  <c r="BE28" i="5"/>
  <c r="BE27" i="5"/>
  <c r="BE26" i="5"/>
  <c r="BE25" i="5"/>
  <c r="BE24" i="5"/>
  <c r="BE23" i="5"/>
  <c r="BE22" i="5"/>
  <c r="BE21" i="5"/>
  <c r="BE20" i="5"/>
  <c r="BE19" i="5"/>
  <c r="BE18" i="5"/>
  <c r="BE17" i="5"/>
  <c r="BE16" i="5"/>
  <c r="BE15" i="5"/>
  <c r="BE14" i="5"/>
  <c r="BE13" i="5"/>
  <c r="BE12" i="5"/>
  <c r="BE11" i="5"/>
  <c r="BE10" i="5"/>
  <c r="BE9" i="5"/>
  <c r="AZ32" i="5"/>
  <c r="AZ31" i="5"/>
  <c r="AZ30" i="5"/>
  <c r="AZ29" i="5"/>
  <c r="AZ28" i="5"/>
  <c r="AZ27" i="5"/>
  <c r="AZ26" i="5"/>
  <c r="AZ25" i="5"/>
  <c r="AZ24" i="5"/>
  <c r="AZ23" i="5"/>
  <c r="AZ22" i="5"/>
  <c r="AZ21" i="5"/>
  <c r="AZ20" i="5"/>
  <c r="AZ19" i="5"/>
  <c r="AZ18" i="5"/>
  <c r="AZ17" i="5"/>
  <c r="AZ16" i="5"/>
  <c r="AZ15" i="5"/>
  <c r="AZ14" i="5"/>
  <c r="AZ13" i="5"/>
  <c r="AZ12" i="5"/>
  <c r="AZ11" i="5"/>
  <c r="AZ10" i="5"/>
  <c r="AZ9" i="5"/>
  <c r="AU32" i="5"/>
  <c r="AU31" i="5"/>
  <c r="AU30" i="5"/>
  <c r="AU29" i="5"/>
  <c r="AU28" i="5"/>
  <c r="AU27" i="5"/>
  <c r="AU26" i="5"/>
  <c r="AU25" i="5"/>
  <c r="AU24" i="5"/>
  <c r="AU23" i="5"/>
  <c r="AU22" i="5"/>
  <c r="AU21" i="5"/>
  <c r="AU20" i="5"/>
  <c r="AU19" i="5"/>
  <c r="AU18" i="5"/>
  <c r="AU17" i="5"/>
  <c r="AU16" i="5"/>
  <c r="AU15" i="5"/>
  <c r="AU14" i="5"/>
  <c r="AU13" i="5"/>
  <c r="AU12" i="5"/>
  <c r="AU11" i="5"/>
  <c r="AU10" i="5"/>
  <c r="AU9" i="5"/>
  <c r="AP32" i="5"/>
  <c r="AP31" i="5"/>
  <c r="AP30" i="5"/>
  <c r="AP29" i="5"/>
  <c r="AP28" i="5"/>
  <c r="AP27" i="5"/>
  <c r="AP26" i="5"/>
  <c r="AP25" i="5"/>
  <c r="AP24" i="5"/>
  <c r="AP23" i="5"/>
  <c r="AP22" i="5"/>
  <c r="AP21" i="5"/>
  <c r="AP20" i="5"/>
  <c r="AP19" i="5"/>
  <c r="AP18" i="5"/>
  <c r="AP17" i="5"/>
  <c r="AP16" i="5"/>
  <c r="AP15" i="5"/>
  <c r="AP14" i="5"/>
  <c r="AP13" i="5"/>
  <c r="AP12" i="5"/>
  <c r="AP11" i="5"/>
  <c r="AP10" i="5"/>
  <c r="AP9" i="5"/>
  <c r="AK32" i="5"/>
  <c r="AK31" i="5"/>
  <c r="AK30" i="5"/>
  <c r="AK29" i="5"/>
  <c r="AK28" i="5"/>
  <c r="AK27" i="5"/>
  <c r="AK26" i="5"/>
  <c r="AK25" i="5"/>
  <c r="AK24" i="5"/>
  <c r="AK23" i="5"/>
  <c r="AK22" i="5"/>
  <c r="AK21" i="5"/>
  <c r="AK20" i="5"/>
  <c r="AK19" i="5"/>
  <c r="AK18" i="5"/>
  <c r="AK17" i="5"/>
  <c r="AK16" i="5"/>
  <c r="AK15" i="5"/>
  <c r="AK14" i="5"/>
  <c r="AK13" i="5"/>
  <c r="AK12" i="5"/>
  <c r="AK11" i="5"/>
  <c r="AK10" i="5"/>
  <c r="AK9" i="5"/>
  <c r="AF32" i="5"/>
  <c r="AF31" i="5"/>
  <c r="AF30" i="5"/>
  <c r="AF29" i="5"/>
  <c r="AF28" i="5"/>
  <c r="AF27" i="5"/>
  <c r="AF26" i="5"/>
  <c r="AF25" i="5"/>
  <c r="AF24" i="5"/>
  <c r="AF23" i="5"/>
  <c r="AF22" i="5"/>
  <c r="AF21" i="5"/>
  <c r="AF20" i="5"/>
  <c r="AF19" i="5"/>
  <c r="AF18" i="5"/>
  <c r="AF17" i="5"/>
  <c r="AF16" i="5"/>
  <c r="AF15" i="5"/>
  <c r="AF14" i="5"/>
  <c r="AF13" i="5"/>
  <c r="AF12" i="5"/>
  <c r="AF11" i="5"/>
  <c r="AF10" i="5"/>
  <c r="AF9" i="5"/>
  <c r="AA32" i="5"/>
  <c r="AA31" i="5"/>
  <c r="AA30" i="5"/>
  <c r="AA29" i="5"/>
  <c r="AA28" i="5"/>
  <c r="AA27" i="5"/>
  <c r="AA26" i="5"/>
  <c r="AA25" i="5"/>
  <c r="AA24" i="5"/>
  <c r="AA23" i="5"/>
  <c r="AA22" i="5"/>
  <c r="AA21" i="5"/>
  <c r="AA20" i="5"/>
  <c r="AA19" i="5"/>
  <c r="AA18" i="5"/>
  <c r="AA17" i="5"/>
  <c r="AA16" i="5"/>
  <c r="AA15" i="5"/>
  <c r="AA14" i="5"/>
  <c r="AA13" i="5"/>
  <c r="AA12" i="5"/>
  <c r="AA11" i="5"/>
  <c r="AA10" i="5"/>
  <c r="AA9" i="5"/>
  <c r="V32" i="5"/>
  <c r="V31" i="5"/>
  <c r="V30" i="5"/>
  <c r="V29" i="5"/>
  <c r="V28" i="5"/>
  <c r="V27" i="5"/>
  <c r="V26" i="5"/>
  <c r="V25" i="5"/>
  <c r="V24" i="5"/>
  <c r="V23" i="5"/>
  <c r="V22" i="5"/>
  <c r="V21" i="5"/>
  <c r="V20" i="5"/>
  <c r="V19" i="5"/>
  <c r="V18" i="5"/>
  <c r="V17" i="5"/>
  <c r="V16" i="5"/>
  <c r="V15" i="5"/>
  <c r="V14" i="5"/>
  <c r="V13" i="5"/>
  <c r="V12" i="5"/>
  <c r="V11" i="5"/>
  <c r="V10" i="5"/>
  <c r="V9" i="5"/>
  <c r="Q32" i="5"/>
  <c r="Q31" i="5"/>
  <c r="Q30" i="5"/>
  <c r="Q29" i="5"/>
  <c r="Q28" i="5"/>
  <c r="Q27" i="5"/>
  <c r="Q26" i="5"/>
  <c r="Q25" i="5"/>
  <c r="Q24" i="5"/>
  <c r="Q23" i="5"/>
  <c r="Q22" i="5"/>
  <c r="Q21" i="5"/>
  <c r="Q20" i="5"/>
  <c r="Q19" i="5"/>
  <c r="Q18" i="5"/>
  <c r="Q17" i="5"/>
  <c r="Q16" i="5"/>
  <c r="Q15" i="5"/>
  <c r="Q14" i="5"/>
  <c r="Q13" i="5"/>
  <c r="Q12" i="5"/>
  <c r="Q11" i="5"/>
  <c r="Q10" i="5"/>
  <c r="Q9" i="5"/>
  <c r="L32" i="5"/>
  <c r="L31" i="5"/>
  <c r="L30" i="5"/>
  <c r="L29" i="5"/>
  <c r="L28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AK36" i="5" l="1"/>
  <c r="AK35" i="5"/>
  <c r="AP36" i="5"/>
  <c r="AP35" i="5"/>
  <c r="AU36" i="5"/>
  <c r="AU35" i="5"/>
  <c r="AZ35" i="5"/>
  <c r="AZ36" i="5"/>
  <c r="BE35" i="5"/>
  <c r="BE36" i="5"/>
  <c r="BJ36" i="5"/>
  <c r="BJ35" i="5"/>
  <c r="BO36" i="5"/>
  <c r="BO35" i="5"/>
  <c r="BT35" i="5"/>
  <c r="BT36" i="5"/>
  <c r="BY36" i="5"/>
  <c r="BY35" i="5"/>
  <c r="CD36" i="5"/>
  <c r="CD35" i="5"/>
  <c r="G36" i="5"/>
  <c r="G35" i="5"/>
  <c r="L36" i="5"/>
  <c r="L35" i="5"/>
  <c r="Q36" i="5"/>
  <c r="Q35" i="5"/>
  <c r="V36" i="5"/>
  <c r="V35" i="5"/>
  <c r="AA36" i="5"/>
  <c r="AA35" i="5"/>
  <c r="AF36" i="5"/>
  <c r="AF35" i="5"/>
  <c r="AK33" i="7"/>
  <c r="AK32" i="7"/>
  <c r="AK31" i="7"/>
  <c r="AK30" i="7"/>
  <c r="AK29" i="7"/>
  <c r="AK28" i="7"/>
  <c r="AK27" i="7"/>
  <c r="AK26" i="7"/>
  <c r="AK25" i="7"/>
  <c r="AK24" i="7"/>
  <c r="AK23" i="7"/>
  <c r="AK22" i="7"/>
  <c r="AK21" i="7"/>
  <c r="AK20" i="7"/>
  <c r="AK19" i="7"/>
  <c r="AK18" i="7"/>
  <c r="AK17" i="7"/>
  <c r="AK16" i="7"/>
  <c r="AK15" i="7"/>
  <c r="AK14" i="7"/>
  <c r="AK13" i="7"/>
  <c r="AK12" i="7"/>
  <c r="AK11" i="7"/>
  <c r="AK10" i="7"/>
  <c r="Z33" i="7"/>
  <c r="Z32" i="7"/>
  <c r="Z31" i="7"/>
  <c r="Z30" i="7"/>
  <c r="Z29" i="7"/>
  <c r="Z28" i="7"/>
  <c r="Z27" i="7"/>
  <c r="Z26" i="7"/>
  <c r="Z25" i="7"/>
  <c r="Z24" i="7"/>
  <c r="Z23" i="7"/>
  <c r="Z22" i="7"/>
  <c r="Z21" i="7"/>
  <c r="Z20" i="7"/>
  <c r="Z19" i="7"/>
  <c r="Z18" i="7"/>
  <c r="Z17" i="7"/>
  <c r="Z16" i="7"/>
  <c r="Z15" i="7"/>
  <c r="Z14" i="7"/>
  <c r="Z13" i="7"/>
  <c r="Z12" i="7"/>
  <c r="Z11" i="7"/>
  <c r="Z10" i="7"/>
  <c r="O33" i="7"/>
  <c r="O32" i="7"/>
  <c r="O31" i="7"/>
  <c r="O30" i="7"/>
  <c r="O29" i="7"/>
  <c r="O28" i="7"/>
  <c r="O27" i="7"/>
  <c r="O26" i="7"/>
  <c r="O25" i="7"/>
  <c r="O24" i="7"/>
  <c r="O23" i="7"/>
  <c r="O22" i="7"/>
  <c r="O21" i="7"/>
  <c r="O20" i="7"/>
  <c r="O19" i="7"/>
  <c r="O18" i="7"/>
  <c r="O17" i="7"/>
  <c r="O16" i="7"/>
  <c r="O15" i="7"/>
  <c r="O14" i="7"/>
  <c r="O13" i="7"/>
  <c r="O12" i="7"/>
  <c r="O11" i="7"/>
  <c r="O10" i="7"/>
  <c r="D33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10" i="7"/>
  <c r="AJ33" i="7"/>
  <c r="AJ32" i="7"/>
  <c r="AJ31" i="7"/>
  <c r="AJ30" i="7"/>
  <c r="AJ29" i="7"/>
  <c r="AJ28" i="7"/>
  <c r="AJ27" i="7"/>
  <c r="AJ26" i="7"/>
  <c r="AJ25" i="7"/>
  <c r="AJ24" i="7"/>
  <c r="AJ23" i="7"/>
  <c r="AJ22" i="7"/>
  <c r="AJ21" i="7"/>
  <c r="AJ20" i="7"/>
  <c r="AJ19" i="7"/>
  <c r="AJ18" i="7"/>
  <c r="AJ17" i="7"/>
  <c r="AJ16" i="7"/>
  <c r="AJ15" i="7"/>
  <c r="AJ14" i="7"/>
  <c r="AJ13" i="7"/>
  <c r="AJ12" i="7"/>
  <c r="AJ11" i="7"/>
  <c r="AJ10" i="7"/>
  <c r="Y33" i="7"/>
  <c r="Y32" i="7"/>
  <c r="Y31" i="7"/>
  <c r="Y30" i="7"/>
  <c r="Y29" i="7"/>
  <c r="Y28" i="7"/>
  <c r="Y27" i="7"/>
  <c r="Y26" i="7"/>
  <c r="Y25" i="7"/>
  <c r="Y24" i="7"/>
  <c r="Y23" i="7"/>
  <c r="Y22" i="7"/>
  <c r="Y21" i="7"/>
  <c r="Y20" i="7"/>
  <c r="Y19" i="7"/>
  <c r="Y18" i="7"/>
  <c r="Y17" i="7"/>
  <c r="Y16" i="7"/>
  <c r="Y15" i="7"/>
  <c r="Y14" i="7"/>
  <c r="Y13" i="7"/>
  <c r="Y12" i="7"/>
  <c r="Y11" i="7"/>
  <c r="Y10" i="7"/>
  <c r="N33" i="7"/>
  <c r="N32" i="7"/>
  <c r="N31" i="7"/>
  <c r="N30" i="7"/>
  <c r="N29" i="7"/>
  <c r="N28" i="7"/>
  <c r="N27" i="7"/>
  <c r="N26" i="7"/>
  <c r="N25" i="7"/>
  <c r="N24" i="7"/>
  <c r="N23" i="7"/>
  <c r="N22" i="7"/>
  <c r="N21" i="7"/>
  <c r="N20" i="7"/>
  <c r="N19" i="7"/>
  <c r="N18" i="7"/>
  <c r="N17" i="7"/>
  <c r="N16" i="7"/>
  <c r="N15" i="7"/>
  <c r="N14" i="7"/>
  <c r="N13" i="7"/>
  <c r="N12" i="7"/>
  <c r="N11" i="7"/>
  <c r="N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10" i="7"/>
  <c r="AI33" i="7"/>
  <c r="AI32" i="7"/>
  <c r="AI31" i="7"/>
  <c r="AI30" i="7"/>
  <c r="AI29" i="7"/>
  <c r="AI28" i="7"/>
  <c r="AI27" i="7"/>
  <c r="AI26" i="7"/>
  <c r="AI25" i="7"/>
  <c r="AI24" i="7"/>
  <c r="AI23" i="7"/>
  <c r="AI22" i="7"/>
  <c r="AI21" i="7"/>
  <c r="AI20" i="7"/>
  <c r="AI19" i="7"/>
  <c r="AI18" i="7"/>
  <c r="AI17" i="7"/>
  <c r="AI16" i="7"/>
  <c r="AI15" i="7"/>
  <c r="AI14" i="7"/>
  <c r="AI13" i="7"/>
  <c r="AI12" i="7"/>
  <c r="AI11" i="7"/>
  <c r="AI10" i="7"/>
  <c r="X33" i="7"/>
  <c r="X32" i="7"/>
  <c r="X31" i="7"/>
  <c r="X30" i="7"/>
  <c r="X29" i="7"/>
  <c r="X28" i="7"/>
  <c r="X27" i="7"/>
  <c r="X26" i="7"/>
  <c r="X25" i="7"/>
  <c r="X24" i="7"/>
  <c r="X23" i="7"/>
  <c r="X22" i="7"/>
  <c r="X21" i="7"/>
  <c r="X20" i="7"/>
  <c r="X19" i="7"/>
  <c r="X18" i="7"/>
  <c r="X17" i="7"/>
  <c r="X16" i="7"/>
  <c r="X15" i="7"/>
  <c r="X14" i="7"/>
  <c r="X13" i="7"/>
  <c r="X12" i="7"/>
  <c r="X11" i="7"/>
  <c r="X10" i="7"/>
  <c r="M33" i="7"/>
  <c r="M32" i="7"/>
  <c r="M31" i="7"/>
  <c r="M30" i="7"/>
  <c r="M29" i="7"/>
  <c r="M28" i="7"/>
  <c r="M27" i="7"/>
  <c r="M26" i="7"/>
  <c r="M25" i="7"/>
  <c r="M24" i="7"/>
  <c r="M23" i="7"/>
  <c r="M22" i="7"/>
  <c r="M21" i="7"/>
  <c r="M20" i="7"/>
  <c r="M19" i="7"/>
  <c r="M18" i="7"/>
  <c r="M17" i="7"/>
  <c r="M16" i="7"/>
  <c r="M15" i="7"/>
  <c r="M14" i="7"/>
  <c r="M13" i="7"/>
  <c r="M12" i="7"/>
  <c r="M11" i="7"/>
  <c r="M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10" i="7"/>
  <c r="K10" i="7"/>
  <c r="K11" i="7" s="1"/>
  <c r="K12" i="7" s="1"/>
  <c r="K13" i="7" s="1"/>
  <c r="K14" i="7" s="1"/>
  <c r="K15" i="7" s="1"/>
  <c r="K16" i="7" s="1"/>
  <c r="K17" i="7" s="1"/>
  <c r="K18" i="7" s="1"/>
  <c r="K19" i="7" s="1"/>
  <c r="K20" i="7" s="1"/>
  <c r="K21" i="7" s="1"/>
  <c r="K22" i="7" s="1"/>
  <c r="K23" i="7" s="1"/>
  <c r="K24" i="7" s="1"/>
  <c r="K25" i="7" s="1"/>
  <c r="K26" i="7" s="1"/>
  <c r="K27" i="7" s="1"/>
  <c r="K28" i="7" s="1"/>
  <c r="K29" i="7" s="1"/>
  <c r="K30" i="7" s="1"/>
  <c r="K31" i="7" s="1"/>
  <c r="K32" i="7" s="1"/>
  <c r="K33" i="7" s="1"/>
  <c r="I10" i="7"/>
  <c r="I11" i="7" s="1"/>
  <c r="I12" i="7" s="1"/>
  <c r="I13" i="7" s="1"/>
  <c r="I14" i="7" s="1"/>
  <c r="I15" i="7" s="1"/>
  <c r="I16" i="7" s="1"/>
  <c r="I17" i="7" s="1"/>
  <c r="I18" i="7" s="1"/>
  <c r="I19" i="7" s="1"/>
  <c r="I20" i="7" s="1"/>
  <c r="I21" i="7" s="1"/>
  <c r="I22" i="7" s="1"/>
  <c r="I23" i="7" s="1"/>
  <c r="I24" i="7" s="1"/>
  <c r="I25" i="7" s="1"/>
  <c r="I26" i="7" s="1"/>
  <c r="I27" i="7" s="1"/>
  <c r="I28" i="7" s="1"/>
  <c r="I29" i="7" s="1"/>
  <c r="I30" i="7" s="1"/>
  <c r="I31" i="7" s="1"/>
  <c r="I32" i="7" s="1"/>
  <c r="I33" i="7" s="1"/>
  <c r="G10" i="7"/>
  <c r="G11" i="7" s="1"/>
  <c r="G12" i="7" s="1"/>
  <c r="G13" i="7" s="1"/>
  <c r="G14" i="7" s="1"/>
  <c r="G15" i="7" s="1"/>
  <c r="G16" i="7" s="1"/>
  <c r="G17" i="7" s="1"/>
  <c r="G18" i="7" s="1"/>
  <c r="G19" i="7" s="1"/>
  <c r="G20" i="7" s="1"/>
  <c r="G21" i="7" s="1"/>
  <c r="G22" i="7" s="1"/>
  <c r="G23" i="7" s="1"/>
  <c r="G24" i="7" s="1"/>
  <c r="G25" i="7" s="1"/>
  <c r="G26" i="7" s="1"/>
  <c r="G27" i="7" s="1"/>
  <c r="G28" i="7" s="1"/>
  <c r="G29" i="7" s="1"/>
  <c r="G30" i="7" s="1"/>
  <c r="G31" i="7" s="1"/>
  <c r="G32" i="7" s="1"/>
  <c r="G33" i="7" s="1"/>
  <c r="E10" i="7"/>
  <c r="E11" i="7" s="1"/>
  <c r="E12" i="7" s="1"/>
  <c r="E13" i="7" s="1"/>
  <c r="E14" i="7" s="1"/>
  <c r="E15" i="7" s="1"/>
  <c r="E16" i="7" s="1"/>
  <c r="E17" i="7" s="1"/>
  <c r="E18" i="7" s="1"/>
  <c r="E19" i="7" s="1"/>
  <c r="E20" i="7" s="1"/>
  <c r="E21" i="7" s="1"/>
  <c r="E22" i="7" s="1"/>
  <c r="E23" i="7" s="1"/>
  <c r="E24" i="7" s="1"/>
  <c r="E25" i="7" s="1"/>
  <c r="E26" i="7" s="1"/>
  <c r="E27" i="7" s="1"/>
  <c r="E28" i="7" s="1"/>
  <c r="E29" i="7" s="1"/>
  <c r="E30" i="7" s="1"/>
  <c r="E31" i="7" s="1"/>
  <c r="E32" i="7" s="1"/>
  <c r="E33" i="7" s="1"/>
  <c r="B11" i="6"/>
  <c r="C9" i="2" s="1"/>
  <c r="B12" i="6"/>
  <c r="C10" i="2" s="1"/>
  <c r="B13" i="6"/>
  <c r="C11" i="2" s="1"/>
  <c r="B14" i="6"/>
  <c r="C12" i="2" s="1"/>
  <c r="B15" i="6"/>
  <c r="C13" i="2" s="1"/>
  <c r="B16" i="6"/>
  <c r="C14" i="2" s="1"/>
  <c r="B17" i="6"/>
  <c r="C15" i="2" s="1"/>
  <c r="B18" i="6"/>
  <c r="C16" i="2" s="1"/>
  <c r="B19" i="6"/>
  <c r="C17" i="2" s="1"/>
  <c r="B20" i="6"/>
  <c r="C18" i="2" s="1"/>
  <c r="B21" i="6"/>
  <c r="C19" i="2" s="1"/>
  <c r="B22" i="6"/>
  <c r="C20" i="2" s="1"/>
  <c r="B23" i="6"/>
  <c r="C21" i="2" s="1"/>
  <c r="B24" i="6"/>
  <c r="C22" i="2" s="1"/>
  <c r="B25" i="6"/>
  <c r="C23" i="2" s="1"/>
  <c r="B26" i="6"/>
  <c r="C24" i="2" s="1"/>
  <c r="B27" i="6"/>
  <c r="C25" i="2" s="1"/>
  <c r="B28" i="6"/>
  <c r="C26" i="2" s="1"/>
  <c r="B29" i="6"/>
  <c r="C27" i="2" s="1"/>
  <c r="B30" i="6"/>
  <c r="C28" i="2" s="1"/>
  <c r="B31" i="6"/>
  <c r="C29" i="2" s="1"/>
  <c r="B32" i="6"/>
  <c r="C30" i="2" s="1"/>
  <c r="B33" i="6"/>
  <c r="C31" i="2" s="1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10" i="6"/>
  <c r="G10" i="6"/>
  <c r="B10" i="6"/>
  <c r="C8" i="2" s="1"/>
  <c r="E10" i="6"/>
  <c r="E11" i="6" s="1"/>
  <c r="E12" i="6" s="1"/>
  <c r="E13" i="6" s="1"/>
  <c r="E14" i="6" s="1"/>
  <c r="E15" i="6" s="1"/>
  <c r="E16" i="6" s="1"/>
  <c r="E17" i="6" s="1"/>
  <c r="E18" i="6" s="1"/>
  <c r="E19" i="6" s="1"/>
  <c r="E20" i="6" s="1"/>
  <c r="E21" i="6" s="1"/>
  <c r="E22" i="6" s="1"/>
  <c r="E23" i="6" s="1"/>
  <c r="E24" i="6" s="1"/>
  <c r="E25" i="6" s="1"/>
  <c r="E26" i="6" s="1"/>
  <c r="E27" i="6" s="1"/>
  <c r="E28" i="6" s="1"/>
  <c r="E29" i="6" s="1"/>
  <c r="E30" i="6" s="1"/>
  <c r="E31" i="6" s="1"/>
  <c r="E32" i="6" s="1"/>
  <c r="E33" i="6" s="1"/>
  <c r="C11" i="6"/>
  <c r="C12" i="6" s="1"/>
  <c r="C13" i="6" s="1"/>
  <c r="C14" i="6" s="1"/>
  <c r="C15" i="6" s="1"/>
  <c r="C16" i="6" s="1"/>
  <c r="C17" i="6" s="1"/>
  <c r="C18" i="6" s="1"/>
  <c r="C19" i="6" s="1"/>
  <c r="C20" i="6" s="1"/>
  <c r="C21" i="6" s="1"/>
  <c r="C22" i="6" s="1"/>
  <c r="C23" i="6" s="1"/>
  <c r="C24" i="6" s="1"/>
  <c r="C25" i="6" s="1"/>
  <c r="C26" i="6" s="1"/>
  <c r="C27" i="6" s="1"/>
  <c r="C28" i="6" s="1"/>
  <c r="C29" i="6" s="1"/>
  <c r="C30" i="6" s="1"/>
  <c r="C31" i="6" s="1"/>
  <c r="C32" i="6" s="1"/>
  <c r="C33" i="6" s="1"/>
  <c r="B9" i="5"/>
  <c r="O29" i="2" l="1"/>
  <c r="O25" i="2"/>
  <c r="O21" i="2"/>
  <c r="O17" i="2"/>
  <c r="O13" i="2"/>
  <c r="O9" i="2"/>
  <c r="O8" i="2"/>
  <c r="O28" i="2"/>
  <c r="O24" i="2"/>
  <c r="O20" i="2"/>
  <c r="O16" i="2"/>
  <c r="O12" i="2"/>
  <c r="O31" i="2"/>
  <c r="O27" i="2"/>
  <c r="O23" i="2"/>
  <c r="O19" i="2"/>
  <c r="O15" i="2"/>
  <c r="O11" i="2"/>
  <c r="O30" i="2"/>
  <c r="O26" i="2"/>
  <c r="O22" i="2"/>
  <c r="O18" i="2"/>
  <c r="O14" i="2"/>
  <c r="O10" i="2"/>
  <c r="B36" i="5"/>
  <c r="B35" i="5"/>
  <c r="B37" i="7"/>
  <c r="B36" i="7"/>
  <c r="M37" i="7"/>
  <c r="M36" i="7"/>
  <c r="X36" i="7"/>
  <c r="X37" i="7"/>
  <c r="AI37" i="7"/>
  <c r="AI36" i="7"/>
  <c r="L36" i="6"/>
  <c r="L37" i="6"/>
  <c r="B37" i="6"/>
  <c r="B36" i="6"/>
  <c r="G36" i="6"/>
  <c r="G37" i="6"/>
  <c r="E9" i="5"/>
  <c r="E10" i="5" s="1"/>
  <c r="E11" i="5" s="1"/>
  <c r="E12" i="5" s="1"/>
  <c r="E13" i="5" s="1"/>
  <c r="E14" i="5" s="1"/>
  <c r="E15" i="5" s="1"/>
  <c r="E16" i="5" s="1"/>
  <c r="E17" i="5" s="1"/>
  <c r="E18" i="5" s="1"/>
  <c r="E19" i="5" s="1"/>
  <c r="E20" i="5" s="1"/>
  <c r="E21" i="5" s="1"/>
  <c r="E22" i="5" s="1"/>
  <c r="E23" i="5" s="1"/>
  <c r="E24" i="5" s="1"/>
  <c r="E25" i="5" s="1"/>
  <c r="E26" i="5" s="1"/>
  <c r="E27" i="5" s="1"/>
  <c r="E28" i="5" s="1"/>
  <c r="E29" i="5" s="1"/>
  <c r="E30" i="5" s="1"/>
  <c r="E31" i="5" s="1"/>
  <c r="E32" i="5" s="1"/>
  <c r="C9" i="5"/>
  <c r="C10" i="5" s="1"/>
  <c r="C11" i="5" s="1"/>
  <c r="C12" i="5" s="1"/>
  <c r="C13" i="5" s="1"/>
  <c r="C14" i="5" s="1"/>
  <c r="C15" i="5" s="1"/>
  <c r="C16" i="5" s="1"/>
  <c r="C17" i="5" s="1"/>
  <c r="C18" i="5" s="1"/>
  <c r="C19" i="5" s="1"/>
  <c r="C20" i="5" s="1"/>
  <c r="C21" i="5" s="1"/>
  <c r="C22" i="5" s="1"/>
  <c r="C23" i="5" s="1"/>
  <c r="C24" i="5" s="1"/>
  <c r="C25" i="5" s="1"/>
  <c r="C26" i="5" s="1"/>
  <c r="C27" i="5" s="1"/>
  <c r="C28" i="5" s="1"/>
  <c r="C29" i="5" s="1"/>
  <c r="C30" i="5" s="1"/>
  <c r="C31" i="5" s="1"/>
  <c r="C32" i="5" s="1"/>
  <c r="P31" i="2"/>
  <c r="P30" i="2"/>
  <c r="P29" i="2"/>
  <c r="P28" i="2"/>
  <c r="P27" i="2"/>
  <c r="P26" i="2"/>
  <c r="P25" i="2"/>
  <c r="P24" i="2"/>
  <c r="N24" i="2" s="1"/>
  <c r="P23" i="2"/>
  <c r="P22" i="2"/>
  <c r="P21" i="2"/>
  <c r="P20" i="2"/>
  <c r="P19" i="2"/>
  <c r="P18" i="2"/>
  <c r="P17" i="2"/>
  <c r="P16" i="2"/>
  <c r="P15" i="2"/>
  <c r="P14" i="2"/>
  <c r="P13" i="2"/>
  <c r="P12" i="2"/>
  <c r="P11" i="2"/>
  <c r="P10" i="2"/>
  <c r="P9" i="2"/>
  <c r="P8" i="2"/>
  <c r="D9" i="2"/>
  <c r="D10" i="2"/>
  <c r="B10" i="2" s="1"/>
  <c r="D11" i="2"/>
  <c r="B11" i="2" s="1"/>
  <c r="D12" i="2"/>
  <c r="B12" i="2" s="1"/>
  <c r="D13" i="2"/>
  <c r="B13" i="2" s="1"/>
  <c r="D14" i="2"/>
  <c r="B14" i="2" s="1"/>
  <c r="D15" i="2"/>
  <c r="B15" i="2" s="1"/>
  <c r="D16" i="2"/>
  <c r="B16" i="2" s="1"/>
  <c r="D17" i="2"/>
  <c r="B17" i="2" s="1"/>
  <c r="D18" i="2"/>
  <c r="B18" i="2" s="1"/>
  <c r="D19" i="2"/>
  <c r="B19" i="2" s="1"/>
  <c r="D20" i="2"/>
  <c r="B20" i="2" s="1"/>
  <c r="D21" i="2"/>
  <c r="B21" i="2" s="1"/>
  <c r="D22" i="2"/>
  <c r="B22" i="2" s="1"/>
  <c r="D23" i="2"/>
  <c r="B23" i="2" s="1"/>
  <c r="D24" i="2"/>
  <c r="B24" i="2" s="1"/>
  <c r="D25" i="2"/>
  <c r="B25" i="2" s="1"/>
  <c r="D26" i="2"/>
  <c r="B26" i="2" s="1"/>
  <c r="D27" i="2"/>
  <c r="B27" i="2" s="1"/>
  <c r="D28" i="2"/>
  <c r="B28" i="2" s="1"/>
  <c r="D29" i="2"/>
  <c r="B29" i="2" s="1"/>
  <c r="D30" i="2"/>
  <c r="B30" i="2" s="1"/>
  <c r="D31" i="2"/>
  <c r="B31" i="2" s="1"/>
  <c r="U31" i="2"/>
  <c r="U30" i="2"/>
  <c r="U29" i="2"/>
  <c r="U28" i="2"/>
  <c r="U27" i="2"/>
  <c r="U26" i="2"/>
  <c r="U25" i="2"/>
  <c r="U24" i="2"/>
  <c r="U23" i="2"/>
  <c r="U22" i="2"/>
  <c r="U21" i="2"/>
  <c r="U20" i="2"/>
  <c r="U19" i="2"/>
  <c r="U18" i="2"/>
  <c r="U17" i="2"/>
  <c r="U16" i="2"/>
  <c r="U15" i="2"/>
  <c r="U14" i="2"/>
  <c r="U13" i="2"/>
  <c r="U12" i="2"/>
  <c r="U11" i="2"/>
  <c r="U10" i="2"/>
  <c r="U9" i="2"/>
  <c r="U8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J8" i="2"/>
  <c r="J9" i="2" s="1"/>
  <c r="J10" i="2" s="1"/>
  <c r="J11" i="2" s="1"/>
  <c r="J12" i="2" s="1"/>
  <c r="J13" i="2" s="1"/>
  <c r="J14" i="2" s="1"/>
  <c r="J15" i="2" s="1"/>
  <c r="J16" i="2" s="1"/>
  <c r="J17" i="2" s="1"/>
  <c r="J18" i="2" s="1"/>
  <c r="J19" i="2" s="1"/>
  <c r="J20" i="2" s="1"/>
  <c r="J21" i="2" s="1"/>
  <c r="J22" i="2" s="1"/>
  <c r="J23" i="2" s="1"/>
  <c r="J24" i="2" s="1"/>
  <c r="J25" i="2" s="1"/>
  <c r="J26" i="2" s="1"/>
  <c r="J27" i="2" s="1"/>
  <c r="J28" i="2" s="1"/>
  <c r="J29" i="2" s="1"/>
  <c r="J30" i="2" s="1"/>
  <c r="J31" i="2" s="1"/>
  <c r="G8" i="2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G30" i="2" s="1"/>
  <c r="G31" i="2" s="1"/>
  <c r="E8" i="2"/>
  <c r="E9" i="2" s="1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N11" i="2" l="1"/>
  <c r="N19" i="2"/>
  <c r="N27" i="2"/>
  <c r="N31" i="2"/>
  <c r="N29" i="2"/>
  <c r="N25" i="2"/>
  <c r="N23" i="2"/>
  <c r="N22" i="2"/>
  <c r="N16" i="2"/>
  <c r="N15" i="2"/>
  <c r="N13" i="2"/>
  <c r="N9" i="2"/>
  <c r="N17" i="2"/>
  <c r="N21" i="2"/>
  <c r="N14" i="2"/>
  <c r="N30" i="2"/>
  <c r="N10" i="2"/>
  <c r="N18" i="2"/>
  <c r="N26" i="2"/>
  <c r="C35" i="2"/>
  <c r="B8" i="2"/>
  <c r="C34" i="2"/>
  <c r="N12" i="2"/>
  <c r="N20" i="2"/>
  <c r="N28" i="2"/>
  <c r="O35" i="2"/>
  <c r="O34" i="2"/>
  <c r="B9" i="2"/>
  <c r="D35" i="2"/>
  <c r="D34" i="2"/>
  <c r="N8" i="2"/>
  <c r="P35" i="2"/>
  <c r="P34" i="2"/>
  <c r="D33" i="5"/>
  <c r="AH34" i="7"/>
  <c r="AF34" i="7"/>
  <c r="AD34" i="7"/>
  <c r="AB34" i="7"/>
  <c r="F33" i="5"/>
  <c r="I33" i="5"/>
  <c r="K33" i="5"/>
  <c r="N33" i="5"/>
  <c r="P33" i="5"/>
  <c r="S33" i="5"/>
  <c r="U33" i="5"/>
  <c r="X33" i="5"/>
  <c r="Z33" i="5"/>
  <c r="AC33" i="5"/>
  <c r="AE33" i="5"/>
  <c r="AH33" i="5"/>
  <c r="AJ33" i="5"/>
  <c r="AM33" i="5"/>
  <c r="AO33" i="5"/>
  <c r="AR33" i="5"/>
  <c r="AT33" i="5"/>
  <c r="AW33" i="5"/>
  <c r="AY33" i="5"/>
  <c r="BB33" i="5"/>
  <c r="BD33" i="5"/>
  <c r="BG33" i="5"/>
  <c r="BI33" i="5"/>
  <c r="BL33" i="5"/>
  <c r="BN33" i="5"/>
  <c r="BQ33" i="5"/>
  <c r="BS33" i="5"/>
  <c r="BV33" i="5"/>
  <c r="BX33" i="5"/>
  <c r="CA33" i="5"/>
  <c r="CC33" i="5"/>
  <c r="CF33" i="5"/>
  <c r="CH33" i="5"/>
  <c r="W32" i="2"/>
  <c r="H32" i="2"/>
  <c r="F32" i="2"/>
  <c r="AO34" i="7"/>
  <c r="AM34" i="7"/>
  <c r="W34" i="7"/>
  <c r="U34" i="7"/>
  <c r="S34" i="7"/>
  <c r="Q34" i="7"/>
  <c r="F34" i="7"/>
  <c r="L34" i="7"/>
  <c r="H34" i="7"/>
  <c r="J34" i="7"/>
  <c r="P34" i="6"/>
  <c r="N34" i="6"/>
  <c r="K34" i="6"/>
  <c r="I34" i="6"/>
  <c r="F34" i="6"/>
  <c r="D34" i="6"/>
  <c r="R32" i="2"/>
  <c r="T32" i="2"/>
  <c r="K32" i="2"/>
  <c r="AQ34" i="7"/>
  <c r="AS34" i="7"/>
  <c r="N34" i="2" l="1"/>
  <c r="N35" i="2"/>
  <c r="B35" i="2"/>
  <c r="B34" i="2"/>
</calcChain>
</file>

<file path=xl/sharedStrings.xml><?xml version="1.0" encoding="utf-8"?>
<sst xmlns="http://schemas.openxmlformats.org/spreadsheetml/2006/main" count="558" uniqueCount="69">
  <si>
    <t>Время</t>
  </si>
  <si>
    <t>А</t>
  </si>
  <si>
    <t>кВ</t>
  </si>
  <si>
    <t>Итого</t>
  </si>
  <si>
    <t>коэфф.=</t>
  </si>
  <si>
    <t>расход в кВтч</t>
  </si>
  <si>
    <t>показания счетчика</t>
  </si>
  <si>
    <t>Ток</t>
  </si>
  <si>
    <t>активный</t>
  </si>
  <si>
    <t>реактивный</t>
  </si>
  <si>
    <t>-</t>
  </si>
  <si>
    <t>часы</t>
  </si>
  <si>
    <t>110 кВ</t>
  </si>
  <si>
    <t>35 кВ</t>
  </si>
  <si>
    <t>6 кВ</t>
  </si>
  <si>
    <t>Исполнитель</t>
  </si>
  <si>
    <t>телефон</t>
  </si>
  <si>
    <t>Ввод Т-1 6 кВ</t>
  </si>
  <si>
    <t>Ввод Т-2 6 кВ</t>
  </si>
  <si>
    <t>23-22</t>
  </si>
  <si>
    <t>Ток       Т-1    110 кВ</t>
  </si>
  <si>
    <t>Ток      Т-1      35 кВ</t>
  </si>
  <si>
    <t>Ток       Т-2    110 кВ</t>
  </si>
  <si>
    <t>Ток      Т-2      35 кВ</t>
  </si>
  <si>
    <t xml:space="preserve">Ток </t>
  </si>
  <si>
    <t>Показания счетчиков</t>
  </si>
  <si>
    <t>отдача</t>
  </si>
  <si>
    <t>Мощность</t>
  </si>
  <si>
    <t>прием</t>
  </si>
  <si>
    <t>МВт</t>
  </si>
  <si>
    <t>Мвар</t>
  </si>
  <si>
    <t>Легостаев Д.А.</t>
  </si>
  <si>
    <t>Максимум</t>
  </si>
  <si>
    <t>Минимум</t>
  </si>
  <si>
    <t>I сш</t>
  </si>
  <si>
    <t>II сш</t>
  </si>
  <si>
    <t>ВЛ 110 кВ РП-1 - В.Устюг-1</t>
  </si>
  <si>
    <t>ВЛ 110 кВ РП-2 - В.Устюг-2</t>
  </si>
  <si>
    <t>ВЛ 110 кВ Дымково-1 - В.Устюг-1</t>
  </si>
  <si>
    <t>ВЛ 110 кВ Дымково-2 - В.Устюг-2</t>
  </si>
  <si>
    <t>ВЛ 6 кВ Ж/Д станция</t>
  </si>
  <si>
    <t>ВЛ 6 кВ Город-3</t>
  </si>
  <si>
    <t>ВЛ 6 кВ Город-1</t>
  </si>
  <si>
    <t>ВЛ 6 кВ Бобровниково</t>
  </si>
  <si>
    <t>ВЛ 6 кВ Лесхоз</t>
  </si>
  <si>
    <t>ВЛ 6 кВ Промзона-1</t>
  </si>
  <si>
    <t>ВЛ 6 кВ Очистные сооружения-1</t>
  </si>
  <si>
    <t>ВЛ 6 кВ РПБ</t>
  </si>
  <si>
    <t>ВЛ 6 кВ Очистные сооружения-2</t>
  </si>
  <si>
    <t>ВЛ 6 кВ Гор.водопровод</t>
  </si>
  <si>
    <t>ВЛ 6 кВ Промзона-2</t>
  </si>
  <si>
    <t>ВЛ 6 кВ Калашово</t>
  </si>
  <si>
    <t>Ведомость нагрузок  по ВЛ 6 кВ на ПС 110/35/6 кВ В-Устюг в режимный день 17.06.2020 по Великоустюгским электрическим сетям</t>
  </si>
  <si>
    <t>Ведомость нагрузок ВЛ 35 кВ  на ПС 110/35/6 кВ В.Устюг в режимный день 17.06.2020 по Великоустюгским электрическим сетям</t>
  </si>
  <si>
    <t>ВЛ 35 кВ Золотавцево</t>
  </si>
  <si>
    <t>ВЛ 35 кВ СРЗ-1</t>
  </si>
  <si>
    <t>ВЛ 35 кВ СРЗ-2</t>
  </si>
  <si>
    <t>Ток      Т-1      6 кВ</t>
  </si>
  <si>
    <t>Ток      Т-2      6 кВ</t>
  </si>
  <si>
    <t>Ведомость нагрузок Т-1,Т-2 ПС "В.Устюг" в режимный день 17.06.2020 по Великоустюгским электрическим сетям</t>
  </si>
  <si>
    <t>Ведомость по напряжениям ПС "В.Устюг" в режимный день 17.06.2020 по Великоустюгским электрическим сетям</t>
  </si>
  <si>
    <t>Ведомость нагрузок по ВЛ 110 кВ  на ПС 110/35/6 кВ В.Устюг в режимный день 17.06.2020 по Великоустюгским электрическим сетям</t>
  </si>
  <si>
    <t>ВЛ 10 кВ Глядково</t>
  </si>
  <si>
    <t>ВЛ 6 кВ Будрино</t>
  </si>
  <si>
    <t>ВЛ 6 кВ Птицефабрика</t>
  </si>
  <si>
    <t>ВЛ 6 кВ Город-4</t>
  </si>
  <si>
    <t>ВЛ 6 кВ Город-2</t>
  </si>
  <si>
    <t>ТСН-1 0,4 кВ</t>
  </si>
  <si>
    <t>ТСН-2 0,4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</si>
</sst>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0"/>
    <numFmt numFmtId="166" formatCode="0.000"/>
  </numFmts>
  <fonts count="11" x14ac:knownFonts="1">
    <font>
      <sz val="10"/>
      <name val="Arial Cyr"/>
      <charset val="204"/>
    </font>
    <font>
      <b/>
      <sz val="10"/>
      <name val="Arial Cyr"/>
      <charset val="204"/>
    </font>
    <font>
      <b/>
      <u/>
      <sz val="14"/>
      <name val="Arial Cyr"/>
      <charset val="204"/>
    </font>
    <font>
      <b/>
      <sz val="8"/>
      <name val="Arial Cyr"/>
      <charset val="204"/>
    </font>
    <font>
      <b/>
      <sz val="14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b/>
      <sz val="14"/>
      <name val="Arial Cyr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81">
    <xf numFmtId="0" fontId="0" fillId="0" borderId="0" xfId="0"/>
    <xf numFmtId="20" fontId="1" fillId="0" borderId="1" xfId="0" applyNumberFormat="1" applyFont="1" applyBorder="1" applyAlignment="1">
      <alignment horizontal="center"/>
    </xf>
    <xf numFmtId="20" fontId="1" fillId="0" borderId="2" xfId="0" applyNumberFormat="1" applyFont="1" applyBorder="1" applyAlignment="1">
      <alignment horizontal="center"/>
    </xf>
    <xf numFmtId="20" fontId="1" fillId="0" borderId="3" xfId="0" applyNumberFormat="1" applyFont="1" applyBorder="1" applyAlignment="1">
      <alignment horizontal="center"/>
    </xf>
    <xf numFmtId="20" fontId="1" fillId="0" borderId="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20" fontId="1" fillId="0" borderId="6" xfId="0" applyNumberFormat="1" applyFont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20" fontId="1" fillId="0" borderId="8" xfId="0" applyNumberFormat="1" applyFont="1" applyBorder="1" applyAlignment="1">
      <alignment horizontal="center"/>
    </xf>
    <xf numFmtId="0" fontId="1" fillId="0" borderId="0" xfId="0" applyFont="1"/>
    <xf numFmtId="0" fontId="2" fillId="0" borderId="0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5" fillId="0" borderId="0" xfId="0" applyFont="1"/>
    <xf numFmtId="0" fontId="6" fillId="2" borderId="7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20" fontId="1" fillId="0" borderId="11" xfId="0" applyNumberFormat="1" applyFont="1" applyBorder="1" applyAlignment="1">
      <alignment horizontal="center"/>
    </xf>
    <xf numFmtId="0" fontId="0" fillId="3" borderId="0" xfId="0" applyFill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0" fontId="1" fillId="2" borderId="16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0" fillId="0" borderId="1" xfId="0" applyNumberFormat="1" applyBorder="1" applyAlignment="1">
      <alignment horizontal="center"/>
    </xf>
    <xf numFmtId="20" fontId="1" fillId="6" borderId="1" xfId="0" applyNumberFormat="1" applyFont="1" applyFill="1" applyBorder="1" applyAlignment="1">
      <alignment horizontal="center"/>
    </xf>
    <xf numFmtId="2" fontId="0" fillId="6" borderId="6" xfId="0" applyNumberFormat="1" applyFill="1" applyBorder="1" applyAlignment="1">
      <alignment horizontal="center" vertical="center"/>
    </xf>
    <xf numFmtId="2" fontId="0" fillId="6" borderId="1" xfId="0" applyNumberFormat="1" applyFill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0" fontId="1" fillId="6" borderId="3" xfId="0" applyNumberFormat="1" applyFont="1" applyFill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2" fontId="9" fillId="6" borderId="1" xfId="0" applyNumberFormat="1" applyFont="1" applyFill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2" fontId="1" fillId="0" borderId="12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1" fillId="6" borderId="1" xfId="0" applyNumberFormat="1" applyFont="1" applyFill="1" applyBorder="1" applyAlignment="1">
      <alignment horizontal="center"/>
    </xf>
    <xf numFmtId="2" fontId="1" fillId="6" borderId="3" xfId="0" applyNumberFormat="1" applyFont="1" applyFill="1" applyBorder="1" applyAlignment="1">
      <alignment horizontal="center"/>
    </xf>
    <xf numFmtId="2" fontId="9" fillId="0" borderId="1" xfId="0" applyNumberFormat="1" applyFont="1" applyBorder="1" applyAlignment="1">
      <alignment horizontal="center" vertical="center" wrapText="1"/>
    </xf>
    <xf numFmtId="2" fontId="6" fillId="0" borderId="31" xfId="0" applyNumberFormat="1" applyFont="1" applyBorder="1" applyAlignment="1">
      <alignment horizontal="center" vertical="center"/>
    </xf>
    <xf numFmtId="2" fontId="6" fillId="0" borderId="13" xfId="0" applyNumberFormat="1" applyFont="1" applyBorder="1" applyAlignment="1">
      <alignment horizontal="center"/>
    </xf>
    <xf numFmtId="2" fontId="6" fillId="0" borderId="21" xfId="0" applyNumberFormat="1" applyFont="1" applyBorder="1" applyAlignment="1">
      <alignment horizontal="center" vertical="center"/>
    </xf>
    <xf numFmtId="166" fontId="9" fillId="0" borderId="11" xfId="0" applyNumberFormat="1" applyFont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center" vertical="center"/>
    </xf>
    <xf numFmtId="166" fontId="9" fillId="6" borderId="1" xfId="0" applyNumberFormat="1" applyFont="1" applyFill="1" applyBorder="1" applyAlignment="1">
      <alignment horizontal="center" vertical="center"/>
    </xf>
    <xf numFmtId="166" fontId="9" fillId="0" borderId="2" xfId="0" applyNumberFormat="1" applyFont="1" applyBorder="1" applyAlignment="1">
      <alignment horizontal="center" vertical="center"/>
    </xf>
    <xf numFmtId="2" fontId="6" fillId="6" borderId="13" xfId="0" applyNumberFormat="1" applyFont="1" applyFill="1" applyBorder="1" applyAlignment="1">
      <alignment horizontal="center"/>
    </xf>
    <xf numFmtId="2" fontId="1" fillId="0" borderId="18" xfId="0" applyNumberFormat="1" applyFont="1" applyBorder="1" applyAlignment="1">
      <alignment horizontal="center"/>
    </xf>
    <xf numFmtId="2" fontId="9" fillId="0" borderId="1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/>
    </xf>
    <xf numFmtId="2" fontId="6" fillId="6" borderId="1" xfId="0" applyNumberFormat="1" applyFont="1" applyFill="1" applyBorder="1" applyAlignment="1">
      <alignment horizontal="center"/>
    </xf>
    <xf numFmtId="2" fontId="6" fillId="0" borderId="19" xfId="0" applyNumberFormat="1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 wrapText="1"/>
    </xf>
    <xf numFmtId="166" fontId="9" fillId="6" borderId="1" xfId="0" applyNumberFormat="1" applyFont="1" applyFill="1" applyBorder="1" applyAlignment="1">
      <alignment horizontal="center" vertical="center" wrapText="1"/>
    </xf>
    <xf numFmtId="166" fontId="9" fillId="0" borderId="2" xfId="0" applyNumberFormat="1" applyFont="1" applyBorder="1" applyAlignment="1">
      <alignment horizontal="center" vertical="center" wrapText="1"/>
    </xf>
    <xf numFmtId="166" fontId="0" fillId="0" borderId="0" xfId="0" applyNumberFormat="1" applyAlignment="1">
      <alignment horizontal="center"/>
    </xf>
    <xf numFmtId="0" fontId="9" fillId="0" borderId="0" xfId="0" applyFont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10" fillId="6" borderId="1" xfId="0" applyNumberFormat="1" applyFont="1" applyFill="1" applyBorder="1" applyAlignment="1">
      <alignment horizontal="center" vertical="center"/>
    </xf>
    <xf numFmtId="2" fontId="10" fillId="0" borderId="2" xfId="0" applyNumberFormat="1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2" fontId="10" fillId="0" borderId="11" xfId="0" applyNumberFormat="1" applyFont="1" applyBorder="1" applyAlignment="1">
      <alignment horizontal="center" vertical="center"/>
    </xf>
    <xf numFmtId="2" fontId="10" fillId="0" borderId="18" xfId="0" applyNumberFormat="1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164" fontId="1" fillId="0" borderId="28" xfId="0" applyNumberFormat="1" applyFont="1" applyBorder="1" applyAlignment="1">
      <alignment horizontal="center" vertical="center"/>
    </xf>
    <xf numFmtId="0" fontId="0" fillId="0" borderId="29" xfId="0" applyBorder="1"/>
    <xf numFmtId="0" fontId="1" fillId="0" borderId="28" xfId="0" applyFont="1" applyBorder="1"/>
    <xf numFmtId="165" fontId="9" fillId="5" borderId="11" xfId="0" applyNumberFormat="1" applyFont="1" applyFill="1" applyBorder="1" applyAlignment="1">
      <alignment horizontal="center" vertical="center" wrapText="1"/>
    </xf>
    <xf numFmtId="166" fontId="9" fillId="0" borderId="11" xfId="0" applyNumberFormat="1" applyFont="1" applyBorder="1" applyAlignment="1">
      <alignment horizontal="center" vertical="center"/>
    </xf>
    <xf numFmtId="2" fontId="1" fillId="0" borderId="19" xfId="0" applyNumberFormat="1" applyFont="1" applyBorder="1" applyAlignment="1">
      <alignment horizontal="center" vertical="center"/>
    </xf>
    <xf numFmtId="2" fontId="0" fillId="0" borderId="21" xfId="0" applyNumberForma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6" borderId="1" xfId="0" applyNumberFormat="1" applyFont="1" applyFill="1" applyBorder="1" applyAlignment="1">
      <alignment horizontal="center" vertical="center"/>
    </xf>
    <xf numFmtId="2" fontId="0" fillId="6" borderId="21" xfId="0" applyNumberFormat="1" applyFill="1" applyBorder="1" applyAlignment="1">
      <alignment horizontal="center" vertical="center"/>
    </xf>
    <xf numFmtId="2" fontId="9" fillId="0" borderId="2" xfId="0" applyNumberFormat="1" applyFont="1" applyFill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1" fillId="0" borderId="19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 vertical="center"/>
    </xf>
    <xf numFmtId="0" fontId="1" fillId="7" borderId="5" xfId="0" applyFont="1" applyFill="1" applyBorder="1" applyAlignment="1">
      <alignment wrapText="1"/>
    </xf>
    <xf numFmtId="2" fontId="1" fillId="7" borderId="5" xfId="0" applyNumberFormat="1" applyFont="1" applyFill="1" applyBorder="1" applyAlignment="1">
      <alignment horizontal="center" vertical="center"/>
    </xf>
    <xf numFmtId="0" fontId="1" fillId="8" borderId="5" xfId="0" applyFont="1" applyFill="1" applyBorder="1" applyAlignment="1">
      <alignment wrapText="1"/>
    </xf>
    <xf numFmtId="2" fontId="1" fillId="8" borderId="5" xfId="0" applyNumberFormat="1" applyFont="1" applyFill="1" applyBorder="1" applyAlignment="1">
      <alignment horizontal="center" vertical="center"/>
    </xf>
    <xf numFmtId="0" fontId="0" fillId="7" borderId="32" xfId="0" applyFill="1" applyBorder="1"/>
    <xf numFmtId="2" fontId="1" fillId="7" borderId="32" xfId="0" applyNumberFormat="1" applyFont="1" applyFill="1" applyBorder="1" applyAlignment="1">
      <alignment horizontal="center" vertical="center"/>
    </xf>
    <xf numFmtId="0" fontId="0" fillId="8" borderId="32" xfId="0" applyFill="1" applyBorder="1"/>
    <xf numFmtId="2" fontId="1" fillId="0" borderId="33" xfId="0" applyNumberFormat="1" applyFont="1" applyBorder="1" applyAlignment="1">
      <alignment horizontal="center"/>
    </xf>
    <xf numFmtId="2" fontId="1" fillId="0" borderId="22" xfId="0" applyNumberFormat="1" applyFont="1" applyBorder="1" applyAlignment="1">
      <alignment horizontal="center"/>
    </xf>
    <xf numFmtId="166" fontId="9" fillId="0" borderId="33" xfId="0" applyNumberFormat="1" applyFont="1" applyBorder="1" applyAlignment="1">
      <alignment horizontal="center" vertical="center"/>
    </xf>
    <xf numFmtId="2" fontId="9" fillId="0" borderId="33" xfId="0" applyNumberFormat="1" applyFont="1" applyBorder="1" applyAlignment="1">
      <alignment horizontal="center" vertical="center"/>
    </xf>
    <xf numFmtId="2" fontId="6" fillId="0" borderId="34" xfId="0" applyNumberFormat="1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0" fillId="0" borderId="28" xfId="0" applyBorder="1"/>
    <xf numFmtId="2" fontId="0" fillId="0" borderId="29" xfId="0" applyNumberFormat="1" applyFill="1" applyBorder="1" applyAlignment="1">
      <alignment horizontal="right"/>
    </xf>
    <xf numFmtId="2" fontId="1" fillId="0" borderId="5" xfId="0" applyNumberFormat="1" applyFont="1" applyBorder="1" applyAlignment="1">
      <alignment horizontal="center"/>
    </xf>
    <xf numFmtId="20" fontId="1" fillId="0" borderId="1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2" fontId="1" fillId="0" borderId="3" xfId="0" applyNumberFormat="1" applyFont="1" applyFill="1" applyBorder="1" applyAlignment="1">
      <alignment horizontal="center"/>
    </xf>
    <xf numFmtId="166" fontId="9" fillId="0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2" fontId="6" fillId="0" borderId="13" xfId="0" applyNumberFormat="1" applyFont="1" applyFill="1" applyBorder="1" applyAlignment="1">
      <alignment horizontal="center"/>
    </xf>
    <xf numFmtId="0" fontId="0" fillId="0" borderId="0" xfId="0" applyFill="1"/>
    <xf numFmtId="2" fontId="10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0" fillId="0" borderId="6" xfId="0" applyNumberFormat="1" applyFill="1" applyBorder="1" applyAlignment="1">
      <alignment horizontal="center" vertical="center"/>
    </xf>
    <xf numFmtId="2" fontId="0" fillId="0" borderId="21" xfId="0" applyNumberForma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/>
    </xf>
    <xf numFmtId="166" fontId="9" fillId="0" borderId="1" xfId="0" applyNumberFormat="1" applyFont="1" applyFill="1" applyBorder="1" applyAlignment="1">
      <alignment horizontal="center" vertical="center" wrapText="1"/>
    </xf>
    <xf numFmtId="20" fontId="1" fillId="0" borderId="3" xfId="0" applyNumberFormat="1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vertical="center" wrapText="1"/>
    </xf>
    <xf numFmtId="2" fontId="6" fillId="0" borderId="11" xfId="0" quotePrefix="1" applyNumberFormat="1" applyFont="1" applyBorder="1" applyAlignment="1">
      <alignment horizontal="center"/>
    </xf>
    <xf numFmtId="2" fontId="6" fillId="0" borderId="19" xfId="0" quotePrefix="1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1" fillId="2" borderId="12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/>
    </xf>
    <xf numFmtId="0" fontId="1" fillId="2" borderId="27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/>
    </xf>
    <xf numFmtId="0" fontId="7" fillId="0" borderId="20" xfId="0" applyFont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2" fontId="6" fillId="0" borderId="8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/>
    </xf>
    <xf numFmtId="2" fontId="6" fillId="6" borderId="3" xfId="0" applyNumberFormat="1" applyFont="1" applyFill="1" applyBorder="1" applyAlignment="1">
      <alignment horizontal="center"/>
    </xf>
    <xf numFmtId="2" fontId="6" fillId="0" borderId="3" xfId="0" applyNumberFormat="1" applyFont="1" applyFill="1" applyBorder="1" applyAlignment="1">
      <alignment horizontal="center"/>
    </xf>
    <xf numFmtId="2" fontId="6" fillId="0" borderId="4" xfId="0" applyNumberFormat="1" applyFont="1" applyBorder="1" applyAlignment="1">
      <alignment horizontal="center"/>
    </xf>
    <xf numFmtId="2" fontId="9" fillId="6" borderId="1" xfId="0" applyNumberFormat="1" applyFont="1" applyFill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zoomScale="90" workbookViewId="0">
      <selection activeCell="B36" sqref="B36"/>
    </sheetView>
  </sheetViews>
  <sheetFormatPr defaultRowHeight="12.75" x14ac:dyDescent="0.2"/>
  <cols>
    <col min="1" max="1" width="14.28515625" customWidth="1"/>
    <col min="2" max="7" width="10.5703125" customWidth="1"/>
  </cols>
  <sheetData>
    <row r="1" spans="1:7" s="10" customFormat="1" ht="75" customHeight="1" x14ac:dyDescent="0.25">
      <c r="A1" s="134" t="s">
        <v>60</v>
      </c>
      <c r="B1" s="134"/>
      <c r="C1" s="134"/>
      <c r="D1" s="134"/>
      <c r="E1" s="134"/>
      <c r="F1" s="134"/>
      <c r="G1" s="134"/>
    </row>
    <row r="2" spans="1:7" ht="15" customHeight="1" thickBot="1" x14ac:dyDescent="0.25"/>
    <row r="3" spans="1:7" ht="13.5" thickBot="1" x14ac:dyDescent="0.25">
      <c r="A3" s="135" t="s">
        <v>0</v>
      </c>
      <c r="B3" s="137" t="s">
        <v>12</v>
      </c>
      <c r="C3" s="138"/>
      <c r="D3" s="137" t="s">
        <v>13</v>
      </c>
      <c r="E3" s="138"/>
      <c r="F3" s="137" t="s">
        <v>14</v>
      </c>
      <c r="G3" s="138"/>
    </row>
    <row r="4" spans="1:7" ht="13.5" thickBot="1" x14ac:dyDescent="0.25">
      <c r="A4" s="136"/>
      <c r="B4" s="13" t="s">
        <v>34</v>
      </c>
      <c r="C4" s="127" t="s">
        <v>35</v>
      </c>
      <c r="D4" s="13" t="s">
        <v>34</v>
      </c>
      <c r="E4" s="127" t="s">
        <v>35</v>
      </c>
      <c r="F4" s="127" t="s">
        <v>34</v>
      </c>
      <c r="G4" s="19" t="s">
        <v>35</v>
      </c>
    </row>
    <row r="5" spans="1:7" ht="13.5" thickBot="1" x14ac:dyDescent="0.25">
      <c r="A5" s="8" t="s">
        <v>11</v>
      </c>
      <c r="B5" s="14" t="s">
        <v>2</v>
      </c>
      <c r="C5" s="14" t="s">
        <v>2</v>
      </c>
      <c r="D5" s="14" t="s">
        <v>2</v>
      </c>
      <c r="E5" s="14" t="s">
        <v>2</v>
      </c>
      <c r="F5" s="14" t="s">
        <v>2</v>
      </c>
      <c r="G5" s="12" t="s">
        <v>2</v>
      </c>
    </row>
    <row r="6" spans="1:7" x14ac:dyDescent="0.2">
      <c r="A6" s="9">
        <v>0</v>
      </c>
      <c r="B6" s="39">
        <v>121.41</v>
      </c>
      <c r="C6" s="39">
        <v>0</v>
      </c>
      <c r="D6" s="39">
        <v>36.180999999999997</v>
      </c>
      <c r="E6" s="39">
        <v>35.131</v>
      </c>
      <c r="F6" s="39">
        <v>6.3</v>
      </c>
      <c r="G6" s="39">
        <v>6.3150000000000004</v>
      </c>
    </row>
    <row r="7" spans="1:7" x14ac:dyDescent="0.2">
      <c r="A7" s="3">
        <v>4.1666666666666664E-2</v>
      </c>
      <c r="B7" s="35">
        <v>121.28</v>
      </c>
      <c r="C7" s="35">
        <v>0</v>
      </c>
      <c r="D7" s="35">
        <v>36.356000000000002</v>
      </c>
      <c r="E7" s="35">
        <v>35.305999999999997</v>
      </c>
      <c r="F7" s="35">
        <v>6.33</v>
      </c>
      <c r="G7" s="35">
        <v>6.33</v>
      </c>
    </row>
    <row r="8" spans="1:7" x14ac:dyDescent="0.2">
      <c r="A8" s="3">
        <v>8.3333333333333301E-2</v>
      </c>
      <c r="B8" s="35">
        <v>120.72</v>
      </c>
      <c r="C8" s="35">
        <v>0</v>
      </c>
      <c r="D8" s="35">
        <v>36.094000000000001</v>
      </c>
      <c r="E8" s="35">
        <v>35.043999999999997</v>
      </c>
      <c r="F8" s="35">
        <v>6.3</v>
      </c>
      <c r="G8" s="35">
        <v>6.3</v>
      </c>
    </row>
    <row r="9" spans="1:7" x14ac:dyDescent="0.2">
      <c r="A9" s="3">
        <v>0.125</v>
      </c>
      <c r="B9" s="35">
        <v>120.45</v>
      </c>
      <c r="C9" s="35">
        <v>0</v>
      </c>
      <c r="D9" s="35">
        <v>36.094000000000001</v>
      </c>
      <c r="E9" s="35">
        <v>35.043999999999997</v>
      </c>
      <c r="F9" s="35">
        <v>6.2774999999999999</v>
      </c>
      <c r="G9" s="35">
        <v>6.2925000000000004</v>
      </c>
    </row>
    <row r="10" spans="1:7" x14ac:dyDescent="0.2">
      <c r="A10" s="41">
        <v>0.16666666666666699</v>
      </c>
      <c r="B10" s="38">
        <v>119.21</v>
      </c>
      <c r="C10" s="38">
        <v>0</v>
      </c>
      <c r="D10" s="38">
        <v>35.700000000000003</v>
      </c>
      <c r="E10" s="38">
        <v>34.563000000000002</v>
      </c>
      <c r="F10" s="38">
        <v>6.2549999999999999</v>
      </c>
      <c r="G10" s="38">
        <v>6.24</v>
      </c>
    </row>
    <row r="11" spans="1:7" x14ac:dyDescent="0.2">
      <c r="A11" s="3">
        <v>0.20833333333333301</v>
      </c>
      <c r="B11" s="35">
        <v>119.35</v>
      </c>
      <c r="C11" s="35">
        <v>0</v>
      </c>
      <c r="D11" s="35">
        <v>35.744</v>
      </c>
      <c r="E11" s="35">
        <v>34.299999999999997</v>
      </c>
      <c r="F11" s="35">
        <v>6.24</v>
      </c>
      <c r="G11" s="35">
        <v>6.2549999999999999</v>
      </c>
    </row>
    <row r="12" spans="1:7" x14ac:dyDescent="0.2">
      <c r="A12" s="3">
        <v>0.25</v>
      </c>
      <c r="B12" s="35">
        <v>117.29</v>
      </c>
      <c r="C12" s="35">
        <v>0</v>
      </c>
      <c r="D12" s="35">
        <v>35.569000000000003</v>
      </c>
      <c r="E12" s="35">
        <v>34.475000000000001</v>
      </c>
      <c r="F12" s="35">
        <v>6.2024999999999997</v>
      </c>
      <c r="G12" s="35">
        <v>6.24</v>
      </c>
    </row>
    <row r="13" spans="1:7" x14ac:dyDescent="0.2">
      <c r="A13" s="3">
        <v>0.29166666666666702</v>
      </c>
      <c r="B13" s="35">
        <v>116.6</v>
      </c>
      <c r="C13" s="35">
        <v>0</v>
      </c>
      <c r="D13" s="35">
        <v>36.006</v>
      </c>
      <c r="E13" s="35">
        <v>34.694000000000003</v>
      </c>
      <c r="F13" s="35">
        <v>6.2549999999999999</v>
      </c>
      <c r="G13" s="35">
        <v>6.2625000000000002</v>
      </c>
    </row>
    <row r="14" spans="1:7" x14ac:dyDescent="0.2">
      <c r="A14" s="3">
        <v>0.33333333333333298</v>
      </c>
      <c r="B14" s="35">
        <v>116.19</v>
      </c>
      <c r="C14" s="35">
        <v>0</v>
      </c>
      <c r="D14" s="35">
        <v>35.744</v>
      </c>
      <c r="E14" s="35">
        <v>34.475000000000001</v>
      </c>
      <c r="F14" s="35">
        <v>6.2024999999999997</v>
      </c>
      <c r="G14" s="35">
        <v>6.2474999999999996</v>
      </c>
    </row>
    <row r="15" spans="1:7" x14ac:dyDescent="0.2">
      <c r="A15" s="125">
        <v>0.375</v>
      </c>
      <c r="B15" s="126">
        <v>110.28</v>
      </c>
      <c r="C15" s="126">
        <v>0</v>
      </c>
      <c r="D15" s="126">
        <v>35.744</v>
      </c>
      <c r="E15" s="126">
        <v>34.387999999999998</v>
      </c>
      <c r="F15" s="126">
        <v>6.21</v>
      </c>
      <c r="G15" s="126">
        <v>6.2175000000000002</v>
      </c>
    </row>
    <row r="16" spans="1:7" x14ac:dyDescent="0.2">
      <c r="A16" s="41">
        <v>0.41666666666666702</v>
      </c>
      <c r="B16" s="38">
        <v>115.36</v>
      </c>
      <c r="C16" s="38">
        <v>115.09</v>
      </c>
      <c r="D16" s="38">
        <v>36.094000000000001</v>
      </c>
      <c r="E16" s="38">
        <v>35.043999999999997</v>
      </c>
      <c r="F16" s="38">
        <v>6.27</v>
      </c>
      <c r="G16" s="38">
        <v>6.2850000000000001</v>
      </c>
    </row>
    <row r="17" spans="1:7" x14ac:dyDescent="0.2">
      <c r="A17" s="3">
        <v>0.45833333333333298</v>
      </c>
      <c r="B17" s="35">
        <v>116.19</v>
      </c>
      <c r="C17" s="35">
        <v>115.36</v>
      </c>
      <c r="D17" s="35">
        <v>36.180999999999997</v>
      </c>
      <c r="E17" s="35">
        <v>35.174999999999997</v>
      </c>
      <c r="F17" s="35">
        <v>6.3075000000000001</v>
      </c>
      <c r="G17" s="35">
        <v>6.3150000000000004</v>
      </c>
    </row>
    <row r="18" spans="1:7" x14ac:dyDescent="0.2">
      <c r="A18" s="3">
        <v>0.5</v>
      </c>
      <c r="B18" s="35">
        <v>121.14</v>
      </c>
      <c r="C18" s="35">
        <v>120.59</v>
      </c>
      <c r="D18" s="35">
        <v>36.094000000000001</v>
      </c>
      <c r="E18" s="35">
        <v>34.956000000000003</v>
      </c>
      <c r="F18" s="35">
        <v>6.2774999999999999</v>
      </c>
      <c r="G18" s="35">
        <v>6.3</v>
      </c>
    </row>
    <row r="19" spans="1:7" x14ac:dyDescent="0.2">
      <c r="A19" s="3">
        <v>0.54166666666666696</v>
      </c>
      <c r="B19" s="35">
        <v>118.66</v>
      </c>
      <c r="C19" s="35">
        <v>118.25</v>
      </c>
      <c r="D19" s="35">
        <v>35.744</v>
      </c>
      <c r="E19" s="35">
        <v>34.737000000000002</v>
      </c>
      <c r="F19" s="35">
        <v>6.2175000000000002</v>
      </c>
      <c r="G19" s="35">
        <v>6.15</v>
      </c>
    </row>
    <row r="20" spans="1:7" x14ac:dyDescent="0.2">
      <c r="A20" s="3">
        <v>0.58333333333333304</v>
      </c>
      <c r="B20" s="35">
        <v>113.71</v>
      </c>
      <c r="C20" s="35">
        <v>113.71</v>
      </c>
      <c r="D20" s="35">
        <v>36.356000000000002</v>
      </c>
      <c r="E20" s="35">
        <v>35.219000000000001</v>
      </c>
      <c r="F20" s="35">
        <v>6.2925000000000004</v>
      </c>
      <c r="G20" s="35">
        <v>6.2925000000000004</v>
      </c>
    </row>
    <row r="21" spans="1:7" x14ac:dyDescent="0.2">
      <c r="A21" s="3">
        <v>0.625</v>
      </c>
      <c r="B21" s="35">
        <v>116.88</v>
      </c>
      <c r="C21" s="35">
        <v>116.05</v>
      </c>
      <c r="D21" s="35">
        <v>37.143999999999998</v>
      </c>
      <c r="E21" s="35">
        <v>35.963000000000001</v>
      </c>
      <c r="F21" s="35">
        <v>6.4649999999999999</v>
      </c>
      <c r="G21" s="35">
        <v>6.4424999999999999</v>
      </c>
    </row>
    <row r="22" spans="1:7" x14ac:dyDescent="0.2">
      <c r="A22" s="3">
        <v>0.66666666666666696</v>
      </c>
      <c r="B22" s="35">
        <v>116.6</v>
      </c>
      <c r="C22" s="35">
        <v>115.64</v>
      </c>
      <c r="D22" s="35">
        <v>36.4</v>
      </c>
      <c r="E22" s="35">
        <v>35.174999999999997</v>
      </c>
      <c r="F22" s="35">
        <v>6.3525</v>
      </c>
      <c r="G22" s="35">
        <v>6.3</v>
      </c>
    </row>
    <row r="23" spans="1:7" x14ac:dyDescent="0.2">
      <c r="A23" s="3">
        <v>0.70833333333333304</v>
      </c>
      <c r="B23" s="35">
        <v>118.94</v>
      </c>
      <c r="C23" s="35">
        <v>118.11</v>
      </c>
      <c r="D23" s="35">
        <v>36.661999999999999</v>
      </c>
      <c r="E23" s="35">
        <v>35.524999999999999</v>
      </c>
      <c r="F23" s="35">
        <v>6.4124999999999996</v>
      </c>
      <c r="G23" s="35">
        <v>6.3825000000000003</v>
      </c>
    </row>
    <row r="24" spans="1:7" x14ac:dyDescent="0.2">
      <c r="A24" s="125">
        <v>0.75</v>
      </c>
      <c r="B24" s="126">
        <v>119.49</v>
      </c>
      <c r="C24" s="126">
        <v>119.21</v>
      </c>
      <c r="D24" s="126">
        <v>36.356000000000002</v>
      </c>
      <c r="E24" s="126">
        <v>35.35</v>
      </c>
      <c r="F24" s="126">
        <v>6.36</v>
      </c>
      <c r="G24" s="126">
        <v>6.3375000000000004</v>
      </c>
    </row>
    <row r="25" spans="1:7" x14ac:dyDescent="0.2">
      <c r="A25" s="3">
        <v>0.79166666666666696</v>
      </c>
      <c r="B25" s="35">
        <v>119.63</v>
      </c>
      <c r="C25" s="35">
        <v>119.21</v>
      </c>
      <c r="D25" s="35">
        <v>36.225000000000001</v>
      </c>
      <c r="E25" s="35">
        <v>35.262999999999998</v>
      </c>
      <c r="F25" s="35">
        <v>6.2925000000000004</v>
      </c>
      <c r="G25" s="35">
        <v>6.3</v>
      </c>
    </row>
    <row r="26" spans="1:7" x14ac:dyDescent="0.2">
      <c r="A26" s="3">
        <v>0.83333333333333304</v>
      </c>
      <c r="B26" s="35">
        <v>121</v>
      </c>
      <c r="C26" s="35">
        <v>120.18</v>
      </c>
      <c r="D26" s="35">
        <v>35.963000000000001</v>
      </c>
      <c r="E26" s="35">
        <v>34.911999999999999</v>
      </c>
      <c r="F26" s="35">
        <v>6.2549999999999999</v>
      </c>
      <c r="G26" s="35">
        <v>6.2774999999999999</v>
      </c>
    </row>
    <row r="27" spans="1:7" x14ac:dyDescent="0.2">
      <c r="A27" s="3">
        <v>0.875</v>
      </c>
      <c r="B27" s="35">
        <v>121</v>
      </c>
      <c r="C27" s="35">
        <v>120.86</v>
      </c>
      <c r="D27" s="35">
        <v>36.049999999999997</v>
      </c>
      <c r="E27" s="35">
        <v>35.174999999999997</v>
      </c>
      <c r="F27" s="35">
        <v>6.2774999999999999</v>
      </c>
      <c r="G27" s="35">
        <v>6.3150000000000004</v>
      </c>
    </row>
    <row r="28" spans="1:7" x14ac:dyDescent="0.2">
      <c r="A28" s="41">
        <v>0.91666666666666696</v>
      </c>
      <c r="B28" s="38">
        <v>122.1</v>
      </c>
      <c r="C28" s="38">
        <v>121.28</v>
      </c>
      <c r="D28" s="38">
        <v>35.174999999999997</v>
      </c>
      <c r="E28" s="38">
        <v>34.125</v>
      </c>
      <c r="F28" s="38">
        <v>6.12</v>
      </c>
      <c r="G28" s="38">
        <v>6.1574999999999998</v>
      </c>
    </row>
    <row r="29" spans="1:7" x14ac:dyDescent="0.2">
      <c r="A29" s="3">
        <v>0.95833333333333304</v>
      </c>
      <c r="B29" s="35">
        <v>122.24</v>
      </c>
      <c r="C29" s="35">
        <v>121.82</v>
      </c>
      <c r="D29" s="35">
        <v>35.305999999999997</v>
      </c>
      <c r="E29" s="35">
        <v>34.125</v>
      </c>
      <c r="F29" s="35">
        <v>6.1275000000000004</v>
      </c>
      <c r="G29" s="35">
        <v>6.1875</v>
      </c>
    </row>
    <row r="30" spans="1:7" ht="13.5" thickBot="1" x14ac:dyDescent="0.25">
      <c r="A30" s="4">
        <v>0.999999999999999</v>
      </c>
      <c r="B30" s="40">
        <v>122.93</v>
      </c>
      <c r="C30" s="40">
        <v>122.38</v>
      </c>
      <c r="D30" s="40">
        <v>35.524999999999999</v>
      </c>
      <c r="E30" s="40">
        <v>34.256</v>
      </c>
      <c r="F30" s="40">
        <v>6.1725000000000003</v>
      </c>
      <c r="G30" s="40">
        <v>6.1950000000000003</v>
      </c>
    </row>
    <row r="33" spans="1:2" x14ac:dyDescent="0.2">
      <c r="A33" s="17" t="s">
        <v>15</v>
      </c>
      <c r="B33" t="s">
        <v>31</v>
      </c>
    </row>
    <row r="34" spans="1:2" x14ac:dyDescent="0.2">
      <c r="A34" s="17" t="s">
        <v>16</v>
      </c>
      <c r="B34" t="s">
        <v>19</v>
      </c>
    </row>
  </sheetData>
  <mergeCells count="5">
    <mergeCell ref="A1:G1"/>
    <mergeCell ref="A3:A4"/>
    <mergeCell ref="B3:C3"/>
    <mergeCell ref="D3:E3"/>
    <mergeCell ref="F3:G3"/>
  </mergeCells>
  <phoneticPr fontId="0" type="noConversion"/>
  <pageMargins left="0.78740157480314965" right="0.19685039370078741" top="0.39370078740157483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8"/>
  <sheetViews>
    <sheetView zoomScale="80" zoomScaleNormal="80" workbookViewId="0">
      <selection activeCell="P21" sqref="P21"/>
    </sheetView>
  </sheetViews>
  <sheetFormatPr defaultRowHeight="12.75" x14ac:dyDescent="0.2"/>
  <cols>
    <col min="1" max="1" width="6.7109375" customWidth="1"/>
    <col min="2" max="4" width="7.7109375" customWidth="1"/>
    <col min="5" max="5" width="10.7109375" customWidth="1"/>
    <col min="6" max="6" width="9.7109375" customWidth="1"/>
    <col min="7" max="7" width="10.7109375" customWidth="1"/>
    <col min="8" max="8" width="9.7109375" customWidth="1"/>
    <col min="9" max="9" width="7.7109375" customWidth="1"/>
    <col min="10" max="10" width="10.7109375" customWidth="1"/>
    <col min="11" max="11" width="9.7109375" customWidth="1"/>
    <col min="12" max="12" width="10.7109375" customWidth="1"/>
    <col min="13" max="13" width="9.7109375" customWidth="1"/>
    <col min="14" max="16" width="7.7109375" customWidth="1"/>
    <col min="17" max="17" width="10.7109375" customWidth="1"/>
    <col min="18" max="18" width="9.7109375" customWidth="1"/>
    <col min="19" max="19" width="10.7109375" customWidth="1"/>
    <col min="20" max="20" width="9.7109375" customWidth="1"/>
    <col min="21" max="21" width="7.7109375" customWidth="1"/>
    <col min="22" max="22" width="10.7109375" customWidth="1"/>
    <col min="23" max="23" width="9.7109375" customWidth="1"/>
    <col min="24" max="24" width="10.7109375" customWidth="1"/>
    <col min="25" max="25" width="9.7109375" customWidth="1"/>
  </cols>
  <sheetData>
    <row r="1" spans="1:25" ht="49.5" customHeight="1" x14ac:dyDescent="0.2">
      <c r="A1" s="147" t="s">
        <v>59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32"/>
      <c r="Y1" s="132"/>
    </row>
    <row r="2" spans="1:25" ht="15" customHeight="1" thickBot="1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25" ht="15" customHeight="1" thickBot="1" x14ac:dyDescent="0.25">
      <c r="A3" s="150" t="s">
        <v>0</v>
      </c>
      <c r="B3" s="142" t="s">
        <v>20</v>
      </c>
      <c r="C3" s="142" t="s">
        <v>21</v>
      </c>
      <c r="D3" s="142" t="s">
        <v>57</v>
      </c>
      <c r="E3" s="139" t="s">
        <v>17</v>
      </c>
      <c r="F3" s="140"/>
      <c r="G3" s="140"/>
      <c r="H3" s="141"/>
      <c r="I3" s="139" t="s">
        <v>67</v>
      </c>
      <c r="J3" s="140"/>
      <c r="K3" s="140"/>
      <c r="L3" s="140"/>
      <c r="M3" s="141"/>
      <c r="N3" s="142" t="s">
        <v>22</v>
      </c>
      <c r="O3" s="142" t="s">
        <v>23</v>
      </c>
      <c r="P3" s="142" t="s">
        <v>58</v>
      </c>
      <c r="Q3" s="139" t="s">
        <v>18</v>
      </c>
      <c r="R3" s="140"/>
      <c r="S3" s="140"/>
      <c r="T3" s="141"/>
      <c r="U3" s="139" t="s">
        <v>68</v>
      </c>
      <c r="V3" s="140"/>
      <c r="W3" s="140"/>
      <c r="X3" s="140"/>
      <c r="Y3" s="141"/>
    </row>
    <row r="4" spans="1:25" ht="13.5" customHeight="1" thickBot="1" x14ac:dyDescent="0.25">
      <c r="A4" s="151"/>
      <c r="B4" s="143"/>
      <c r="C4" s="143"/>
      <c r="D4" s="143"/>
      <c r="E4" s="148" t="s">
        <v>8</v>
      </c>
      <c r="F4" s="149"/>
      <c r="G4" s="148" t="s">
        <v>9</v>
      </c>
      <c r="H4" s="149"/>
      <c r="I4" s="168" t="s">
        <v>7</v>
      </c>
      <c r="J4" s="145" t="s">
        <v>8</v>
      </c>
      <c r="K4" s="146"/>
      <c r="L4" s="145" t="s">
        <v>9</v>
      </c>
      <c r="M4" s="146"/>
      <c r="N4" s="143"/>
      <c r="O4" s="143"/>
      <c r="P4" s="143"/>
      <c r="Q4" s="148" t="s">
        <v>8</v>
      </c>
      <c r="R4" s="149"/>
      <c r="S4" s="148" t="s">
        <v>9</v>
      </c>
      <c r="T4" s="149"/>
      <c r="U4" s="168" t="s">
        <v>7</v>
      </c>
      <c r="V4" s="145" t="s">
        <v>8</v>
      </c>
      <c r="W4" s="146"/>
      <c r="X4" s="145" t="s">
        <v>9</v>
      </c>
      <c r="Y4" s="146"/>
    </row>
    <row r="5" spans="1:25" ht="13.5" thickBot="1" x14ac:dyDescent="0.25">
      <c r="A5" s="152"/>
      <c r="B5" s="144"/>
      <c r="C5" s="144"/>
      <c r="D5" s="144"/>
      <c r="E5" s="8" t="s">
        <v>4</v>
      </c>
      <c r="F5" s="7">
        <v>18000</v>
      </c>
      <c r="G5" s="8" t="s">
        <v>4</v>
      </c>
      <c r="H5" s="7">
        <v>18000</v>
      </c>
      <c r="I5" s="160"/>
      <c r="J5" s="8" t="s">
        <v>4</v>
      </c>
      <c r="K5" s="7">
        <v>80</v>
      </c>
      <c r="L5" s="133" t="s">
        <v>4</v>
      </c>
      <c r="M5" s="7">
        <v>80</v>
      </c>
      <c r="N5" s="144"/>
      <c r="O5" s="144"/>
      <c r="P5" s="144"/>
      <c r="Q5" s="8" t="s">
        <v>4</v>
      </c>
      <c r="R5" s="7">
        <v>18000</v>
      </c>
      <c r="S5" s="8" t="s">
        <v>4</v>
      </c>
      <c r="T5" s="7">
        <v>18000</v>
      </c>
      <c r="U5" s="160"/>
      <c r="V5" s="133" t="s">
        <v>4</v>
      </c>
      <c r="W5" s="7">
        <v>80</v>
      </c>
      <c r="X5" s="133" t="s">
        <v>4</v>
      </c>
      <c r="Y5" s="7">
        <v>80</v>
      </c>
    </row>
    <row r="6" spans="1:25" ht="26.1" customHeight="1" thickBot="1" x14ac:dyDescent="0.25">
      <c r="A6" s="7" t="s">
        <v>11</v>
      </c>
      <c r="B6" s="8" t="s">
        <v>1</v>
      </c>
      <c r="C6" s="8" t="s">
        <v>1</v>
      </c>
      <c r="D6" s="8" t="s">
        <v>1</v>
      </c>
      <c r="E6" s="15" t="s">
        <v>6</v>
      </c>
      <c r="F6" s="16" t="s">
        <v>5</v>
      </c>
      <c r="G6" s="15" t="s">
        <v>6</v>
      </c>
      <c r="H6" s="16" t="s">
        <v>5</v>
      </c>
      <c r="I6" s="18" t="s">
        <v>1</v>
      </c>
      <c r="J6" s="15" t="s">
        <v>6</v>
      </c>
      <c r="K6" s="16" t="s">
        <v>5</v>
      </c>
      <c r="L6" s="15" t="s">
        <v>6</v>
      </c>
      <c r="M6" s="16" t="s">
        <v>5</v>
      </c>
      <c r="N6" s="8" t="s">
        <v>1</v>
      </c>
      <c r="O6" s="8" t="s">
        <v>1</v>
      </c>
      <c r="P6" s="8" t="s">
        <v>1</v>
      </c>
      <c r="Q6" s="15" t="s">
        <v>6</v>
      </c>
      <c r="R6" s="16" t="s">
        <v>5</v>
      </c>
      <c r="S6" s="15" t="s">
        <v>6</v>
      </c>
      <c r="T6" s="16" t="s">
        <v>5</v>
      </c>
      <c r="U6" s="18" t="s">
        <v>1</v>
      </c>
      <c r="V6" s="15" t="s">
        <v>6</v>
      </c>
      <c r="W6" s="16" t="s">
        <v>5</v>
      </c>
      <c r="X6" s="15" t="s">
        <v>6</v>
      </c>
      <c r="Y6" s="16" t="s">
        <v>5</v>
      </c>
    </row>
    <row r="7" spans="1:25" x14ac:dyDescent="0.2">
      <c r="A7" s="6">
        <v>0</v>
      </c>
      <c r="B7" s="180">
        <v>12.601000000000001</v>
      </c>
      <c r="C7" s="180"/>
      <c r="D7" s="47"/>
      <c r="E7" s="56">
        <v>1438.711</v>
      </c>
      <c r="F7" s="42" t="s">
        <v>10</v>
      </c>
      <c r="G7" s="56">
        <v>708.94100000000003</v>
      </c>
      <c r="H7" s="42" t="s">
        <v>10</v>
      </c>
      <c r="I7" s="53"/>
      <c r="J7" s="56">
        <v>11316.612999999999</v>
      </c>
      <c r="K7" s="42" t="s">
        <v>10</v>
      </c>
      <c r="L7" s="56">
        <v>1837.5150000000001</v>
      </c>
      <c r="M7" s="42" t="s">
        <v>10</v>
      </c>
      <c r="N7" s="55">
        <v>12.717000000000001</v>
      </c>
      <c r="O7" s="180"/>
      <c r="P7" s="47"/>
      <c r="Q7" s="56">
        <v>1767.981</v>
      </c>
      <c r="R7" s="42" t="s">
        <v>10</v>
      </c>
      <c r="S7" s="56">
        <v>771.52099999999996</v>
      </c>
      <c r="T7" s="42" t="s">
        <v>10</v>
      </c>
      <c r="U7" s="174"/>
      <c r="V7" s="56">
        <v>10859.002</v>
      </c>
      <c r="W7" s="42" t="s">
        <v>10</v>
      </c>
      <c r="X7" s="56">
        <v>2523.6770000000001</v>
      </c>
      <c r="Y7" s="42" t="s">
        <v>10</v>
      </c>
    </row>
    <row r="8" spans="1:25" x14ac:dyDescent="0.2">
      <c r="A8" s="1">
        <v>4.1666666666666664E-2</v>
      </c>
      <c r="B8" s="48">
        <f>D8*6.3/115+C8*37.5/115</f>
        <v>11.865177505153705</v>
      </c>
      <c r="C8" s="48">
        <f>'ВЛ 35 кВ'!B10</f>
        <v>7.093376335560027</v>
      </c>
      <c r="D8" s="49">
        <f>(F8^2+H8^2)^0.5/6.3/1.73</f>
        <v>174.3640953189167</v>
      </c>
      <c r="E8" s="57">
        <f>E7+F8/F$5</f>
        <v>1438.7966000000001</v>
      </c>
      <c r="F8" s="52">
        <v>1540.8</v>
      </c>
      <c r="G8" s="57">
        <f>G7+H8/H$5</f>
        <v>709.00279999999998</v>
      </c>
      <c r="H8" s="43">
        <v>1112.4000000000001</v>
      </c>
      <c r="I8" s="54">
        <f t="shared" ref="I8:I31" si="0">K8/10.5/1.73</f>
        <v>0.19818331957060281</v>
      </c>
      <c r="J8" s="57">
        <f>J7+K8/K$5</f>
        <v>11316.657999999999</v>
      </c>
      <c r="K8" s="52">
        <v>3.6</v>
      </c>
      <c r="L8" s="57">
        <f>L7+M8/M$5</f>
        <v>1837.550375</v>
      </c>
      <c r="M8" s="52">
        <v>2.83</v>
      </c>
      <c r="N8" s="48">
        <f>P8*6.3/115+O8*37.5/115</f>
        <v>13.321880116742435</v>
      </c>
      <c r="O8" s="48">
        <f>'ВЛ 35 кВ'!G10+'ВЛ 35 кВ'!L10</f>
        <v>16.01790841046278</v>
      </c>
      <c r="P8" s="49">
        <f>(R8^2+T8^2)^0.5/6.3/1.73</f>
        <v>147.83248381476596</v>
      </c>
      <c r="Q8" s="57">
        <f>Q7+R8/R$5</f>
        <v>1768.0535</v>
      </c>
      <c r="R8" s="52">
        <v>1305</v>
      </c>
      <c r="S8" s="57">
        <f>S7+T8/T$5</f>
        <v>771.57349999999997</v>
      </c>
      <c r="T8" s="43">
        <v>945</v>
      </c>
      <c r="U8" s="175">
        <f t="shared" ref="U8:U31" si="1">W8/10.5/1.73</f>
        <v>0.25763831544178362</v>
      </c>
      <c r="V8" s="57">
        <f>V7+W8/W$5</f>
        <v>10859.0605</v>
      </c>
      <c r="W8" s="52">
        <v>4.68</v>
      </c>
      <c r="X8" s="57">
        <f>X7+Y8/Y$5</f>
        <v>2523.7058750000001</v>
      </c>
      <c r="Y8" s="52">
        <v>2.31</v>
      </c>
    </row>
    <row r="9" spans="1:25" x14ac:dyDescent="0.2">
      <c r="A9" s="1">
        <v>8.3333333333333301E-2</v>
      </c>
      <c r="B9" s="48">
        <f t="shared" ref="B9:B31" si="2">D9*6.3/115+C9*37.5/115</f>
        <v>10.746750409353984</v>
      </c>
      <c r="C9" s="48">
        <f>'ВЛ 35 кВ'!B11</f>
        <v>5.1832354148896798</v>
      </c>
      <c r="D9" s="49">
        <f t="shared" ref="D9:D31" si="3">(F9^2+H9^2)^0.5/6.3/1.73</f>
        <v>165.31824905037229</v>
      </c>
      <c r="E9" s="57">
        <f t="shared" ref="E9:G31" si="4">E8+F9/F$5</f>
        <v>1438.8768000000002</v>
      </c>
      <c r="F9" s="43">
        <v>1443.6000000000001</v>
      </c>
      <c r="G9" s="57">
        <f t="shared" si="4"/>
        <v>709.06269999999995</v>
      </c>
      <c r="H9" s="43">
        <v>1078.2</v>
      </c>
      <c r="I9" s="54">
        <f t="shared" si="0"/>
        <v>0.19598128268648499</v>
      </c>
      <c r="J9" s="57">
        <f t="shared" ref="J9:J31" si="5">J8+K9/K$5</f>
        <v>11316.702499999999</v>
      </c>
      <c r="K9" s="43">
        <v>3.56</v>
      </c>
      <c r="L9" s="57">
        <f t="shared" ref="L9:L31" si="6">L8+M9/M$5</f>
        <v>1837.58575</v>
      </c>
      <c r="M9" s="52">
        <v>2.83</v>
      </c>
      <c r="N9" s="48">
        <f t="shared" ref="N9:N31" si="7">P9*6.3/115+O9*37.5/115</f>
        <v>12.061270874904256</v>
      </c>
      <c r="O9" s="48">
        <f>'ВЛ 35 кВ'!G11+'ВЛ 35 кВ'!L11</f>
        <v>13.780974870398477</v>
      </c>
      <c r="P9" s="49">
        <f t="shared" ref="P9:P31" si="8">(R9^2+T9^2)^0.5/6.3/1.73</f>
        <v>138.13644332921376</v>
      </c>
      <c r="Q9" s="57">
        <f t="shared" ref="Q9:Q31" si="9">Q8+R9/R$5</f>
        <v>1768.1201000000001</v>
      </c>
      <c r="R9" s="43">
        <v>1198.8</v>
      </c>
      <c r="S9" s="57">
        <f t="shared" ref="S9:S31" si="10">S8+T9/T$5</f>
        <v>771.6241</v>
      </c>
      <c r="T9" s="43">
        <v>910.80000000000007</v>
      </c>
      <c r="U9" s="175">
        <f t="shared" si="1"/>
        <v>0.24883016790531243</v>
      </c>
      <c r="V9" s="57">
        <f t="shared" ref="V9:V31" si="11">V8+W9/W$5</f>
        <v>10859.117</v>
      </c>
      <c r="W9" s="43">
        <v>4.5200000000000005</v>
      </c>
      <c r="X9" s="57">
        <f t="shared" ref="X9:X31" si="12">X8+Y9/Y$5</f>
        <v>2523.7347500000001</v>
      </c>
      <c r="Y9" s="43">
        <v>2.31</v>
      </c>
    </row>
    <row r="10" spans="1:25" x14ac:dyDescent="0.2">
      <c r="A10" s="1">
        <v>0.125</v>
      </c>
      <c r="B10" s="48">
        <f t="shared" si="2"/>
        <v>10.209773591206293</v>
      </c>
      <c r="C10" s="48">
        <f>'ВЛ 35 кВ'!B12</f>
        <v>4.9512257714679224</v>
      </c>
      <c r="D10" s="49">
        <f t="shared" si="3"/>
        <v>156.89730104105979</v>
      </c>
      <c r="E10" s="57">
        <f t="shared" si="4"/>
        <v>1438.9531000000002</v>
      </c>
      <c r="F10" s="43">
        <v>1373.4</v>
      </c>
      <c r="G10" s="57">
        <f t="shared" si="4"/>
        <v>709.11929999999995</v>
      </c>
      <c r="H10" s="43">
        <v>1018.8000000000001</v>
      </c>
      <c r="I10" s="54">
        <f t="shared" si="0"/>
        <v>0.19377924580236719</v>
      </c>
      <c r="J10" s="57">
        <f t="shared" si="5"/>
        <v>11316.746499999999</v>
      </c>
      <c r="K10" s="43">
        <v>3.52</v>
      </c>
      <c r="L10" s="57">
        <f t="shared" si="6"/>
        <v>1837.6211249999999</v>
      </c>
      <c r="M10" s="52">
        <v>2.83</v>
      </c>
      <c r="N10" s="48">
        <f t="shared" si="7"/>
        <v>11.34291352633662</v>
      </c>
      <c r="O10" s="48">
        <f>'ВЛ 35 кВ'!G12+'ВЛ 35 кВ'!L12</f>
        <v>12.603026336299667</v>
      </c>
      <c r="P10" s="49">
        <f t="shared" si="8"/>
        <v>132.03516951071015</v>
      </c>
      <c r="Q10" s="57">
        <f t="shared" si="9"/>
        <v>1768.1847</v>
      </c>
      <c r="R10" s="43">
        <v>1162.8</v>
      </c>
      <c r="S10" s="57">
        <f t="shared" si="10"/>
        <v>771.6712</v>
      </c>
      <c r="T10" s="43">
        <v>847.80000000000007</v>
      </c>
      <c r="U10" s="175">
        <f t="shared" si="1"/>
        <v>0.22460776218001652</v>
      </c>
      <c r="V10" s="57">
        <f t="shared" si="11"/>
        <v>10859.168</v>
      </c>
      <c r="W10" s="43">
        <v>4.08</v>
      </c>
      <c r="X10" s="57">
        <f t="shared" si="12"/>
        <v>2523.763625</v>
      </c>
      <c r="Y10" s="43">
        <v>2.31</v>
      </c>
    </row>
    <row r="11" spans="1:25" s="118" customFormat="1" x14ac:dyDescent="0.2">
      <c r="A11" s="36">
        <v>0.16666666666666699</v>
      </c>
      <c r="B11" s="50">
        <f t="shared" si="2"/>
        <v>9.9432027488273338</v>
      </c>
      <c r="C11" s="50">
        <f>'ВЛ 35 кВ'!B13</f>
        <v>4.7777201302317138</v>
      </c>
      <c r="D11" s="51">
        <f t="shared" si="3"/>
        <v>153.06409702086574</v>
      </c>
      <c r="E11" s="58">
        <f t="shared" si="4"/>
        <v>1439.0271000000002</v>
      </c>
      <c r="F11" s="44">
        <v>1332</v>
      </c>
      <c r="G11" s="58">
        <f t="shared" si="4"/>
        <v>709.17509999999993</v>
      </c>
      <c r="H11" s="44">
        <v>1004.4</v>
      </c>
      <c r="I11" s="60">
        <f t="shared" si="0"/>
        <v>0.19157720891824936</v>
      </c>
      <c r="J11" s="58">
        <f t="shared" si="5"/>
        <v>11316.789999999999</v>
      </c>
      <c r="K11" s="44">
        <v>3.48</v>
      </c>
      <c r="L11" s="58">
        <f t="shared" si="6"/>
        <v>1837.6564999999998</v>
      </c>
      <c r="M11" s="179">
        <v>2.83</v>
      </c>
      <c r="N11" s="50">
        <f t="shared" si="7"/>
        <v>11.288949072285293</v>
      </c>
      <c r="O11" s="50">
        <f>'ВЛ 35 кВ'!G13+'ВЛ 35 кВ'!L13</f>
        <v>12.631341492060297</v>
      </c>
      <c r="P11" s="51">
        <f t="shared" si="8"/>
        <v>130.8815614858012</v>
      </c>
      <c r="Q11" s="58">
        <f t="shared" si="9"/>
        <v>1768.2488000000001</v>
      </c>
      <c r="R11" s="44">
        <v>1153.8</v>
      </c>
      <c r="S11" s="58">
        <f t="shared" si="10"/>
        <v>771.71780000000001</v>
      </c>
      <c r="T11" s="44">
        <v>838.80000000000007</v>
      </c>
      <c r="U11" s="176">
        <f t="shared" si="1"/>
        <v>0.18717313515001377</v>
      </c>
      <c r="V11" s="58">
        <f t="shared" si="11"/>
        <v>10859.210499999999</v>
      </c>
      <c r="W11" s="44">
        <v>3.4</v>
      </c>
      <c r="X11" s="58">
        <f t="shared" si="12"/>
        <v>2523.7925</v>
      </c>
      <c r="Y11" s="44">
        <v>2.31</v>
      </c>
    </row>
    <row r="12" spans="1:25" x14ac:dyDescent="0.2">
      <c r="A12" s="1">
        <v>0.20833333333333301</v>
      </c>
      <c r="B12" s="48">
        <f t="shared" si="2"/>
        <v>10.142940061343834</v>
      </c>
      <c r="C12" s="48">
        <f>'ВЛ 35 кВ'!B14</f>
        <v>4.6761964020205893</v>
      </c>
      <c r="D12" s="49">
        <f t="shared" si="3"/>
        <v>157.31440348869347</v>
      </c>
      <c r="E12" s="57">
        <f t="shared" si="4"/>
        <v>1439.1048000000003</v>
      </c>
      <c r="F12" s="43">
        <v>1398.6000000000001</v>
      </c>
      <c r="G12" s="57">
        <f t="shared" si="4"/>
        <v>709.23019999999997</v>
      </c>
      <c r="H12" s="43">
        <v>991.80000000000007</v>
      </c>
      <c r="I12" s="54">
        <f t="shared" si="0"/>
        <v>0.19157720891824936</v>
      </c>
      <c r="J12" s="57">
        <f t="shared" si="5"/>
        <v>11316.833499999999</v>
      </c>
      <c r="K12" s="43">
        <v>3.48</v>
      </c>
      <c r="L12" s="57">
        <f t="shared" si="6"/>
        <v>1837.6918749999998</v>
      </c>
      <c r="M12" s="52">
        <v>2.83</v>
      </c>
      <c r="N12" s="48">
        <f t="shared" si="7"/>
        <v>11.222924302062658</v>
      </c>
      <c r="O12" s="48">
        <f>'ВЛ 35 кВ'!G14+'ВЛ 35 кВ'!L14</f>
        <v>12.490062109797382</v>
      </c>
      <c r="P12" s="49">
        <f t="shared" si="8"/>
        <v>130.51729613012762</v>
      </c>
      <c r="Q12" s="57">
        <f t="shared" si="9"/>
        <v>1768.3127000000002</v>
      </c>
      <c r="R12" s="43">
        <v>1150.2</v>
      </c>
      <c r="S12" s="57">
        <f t="shared" si="10"/>
        <v>771.76430000000005</v>
      </c>
      <c r="T12" s="43">
        <v>837</v>
      </c>
      <c r="U12" s="175">
        <f t="shared" si="1"/>
        <v>0.22901183594825214</v>
      </c>
      <c r="V12" s="57">
        <f t="shared" si="11"/>
        <v>10859.262499999999</v>
      </c>
      <c r="W12" s="43">
        <v>4.16</v>
      </c>
      <c r="X12" s="57">
        <f t="shared" si="12"/>
        <v>2523.821375</v>
      </c>
      <c r="Y12" s="43">
        <v>2.31</v>
      </c>
    </row>
    <row r="13" spans="1:25" x14ac:dyDescent="0.2">
      <c r="A13" s="1">
        <v>0.25</v>
      </c>
      <c r="B13" s="48">
        <f t="shared" si="2"/>
        <v>10.464838620747683</v>
      </c>
      <c r="C13" s="48">
        <f>'ВЛ 35 кВ'!B15</f>
        <v>4.9432833879125937</v>
      </c>
      <c r="D13" s="49">
        <f t="shared" si="3"/>
        <v>161.60052608559701</v>
      </c>
      <c r="E13" s="57">
        <f t="shared" si="4"/>
        <v>1439.1862000000003</v>
      </c>
      <c r="F13" s="43">
        <v>1465.2</v>
      </c>
      <c r="G13" s="57">
        <f t="shared" si="4"/>
        <v>709.28449999999998</v>
      </c>
      <c r="H13" s="43">
        <v>977.4</v>
      </c>
      <c r="I13" s="54">
        <f t="shared" si="0"/>
        <v>0.19157720891824936</v>
      </c>
      <c r="J13" s="57">
        <f t="shared" si="5"/>
        <v>11316.876999999999</v>
      </c>
      <c r="K13" s="43">
        <v>3.48</v>
      </c>
      <c r="L13" s="57">
        <f t="shared" si="6"/>
        <v>1837.7272499999997</v>
      </c>
      <c r="M13" s="52">
        <v>2.83</v>
      </c>
      <c r="N13" s="48">
        <f t="shared" si="7"/>
        <v>12.101506523229936</v>
      </c>
      <c r="O13" s="48">
        <f>'ВЛ 35 кВ'!G15+'ВЛ 35 кВ'!L15</f>
        <v>14.586556968961309</v>
      </c>
      <c r="P13" s="49">
        <f t="shared" si="8"/>
        <v>134.07577203736406</v>
      </c>
      <c r="Q13" s="57">
        <f t="shared" si="9"/>
        <v>1768.3806000000002</v>
      </c>
      <c r="R13" s="43">
        <v>1222.2</v>
      </c>
      <c r="S13" s="57">
        <f t="shared" si="10"/>
        <v>771.80880000000002</v>
      </c>
      <c r="T13" s="43">
        <v>801</v>
      </c>
      <c r="U13" s="175">
        <f t="shared" si="1"/>
        <v>0.26424442609413706</v>
      </c>
      <c r="V13" s="57">
        <f t="shared" si="11"/>
        <v>10859.322499999998</v>
      </c>
      <c r="W13" s="43">
        <v>4.8</v>
      </c>
      <c r="X13" s="57">
        <f t="shared" si="12"/>
        <v>2523.85025</v>
      </c>
      <c r="Y13" s="43">
        <v>2.31</v>
      </c>
    </row>
    <row r="14" spans="1:25" x14ac:dyDescent="0.2">
      <c r="A14" s="1">
        <v>0.29166666666666702</v>
      </c>
      <c r="B14" s="48">
        <f t="shared" si="2"/>
        <v>12.261352608504286</v>
      </c>
      <c r="C14" s="48">
        <f>'ВЛ 35 кВ'!B16</f>
        <v>6.8788983279705125</v>
      </c>
      <c r="D14" s="49">
        <f t="shared" si="3"/>
        <v>182.87251788557123</v>
      </c>
      <c r="E14" s="57">
        <f t="shared" si="4"/>
        <v>1439.2819000000004</v>
      </c>
      <c r="F14" s="43">
        <v>1722.6000000000001</v>
      </c>
      <c r="G14" s="57">
        <f t="shared" si="4"/>
        <v>709.34019999999998</v>
      </c>
      <c r="H14" s="43">
        <v>1002.6</v>
      </c>
      <c r="I14" s="54">
        <f t="shared" si="0"/>
        <v>0.18937517203413157</v>
      </c>
      <c r="J14" s="57">
        <f t="shared" si="5"/>
        <v>11316.919999999998</v>
      </c>
      <c r="K14" s="43">
        <v>3.44</v>
      </c>
      <c r="L14" s="57">
        <f t="shared" si="6"/>
        <v>1837.7626249999996</v>
      </c>
      <c r="M14" s="52">
        <v>2.83</v>
      </c>
      <c r="N14" s="48">
        <f t="shared" si="7"/>
        <v>14.766378571357487</v>
      </c>
      <c r="O14" s="48">
        <f>'ВЛ 35 кВ'!G16+'ВЛ 35 кВ'!L16</f>
        <v>17.954081183376832</v>
      </c>
      <c r="P14" s="49">
        <f t="shared" si="8"/>
        <v>162.67547481420314</v>
      </c>
      <c r="Q14" s="57">
        <f t="shared" si="9"/>
        <v>1768.4670000000001</v>
      </c>
      <c r="R14" s="43">
        <v>1555.2</v>
      </c>
      <c r="S14" s="57">
        <f t="shared" si="10"/>
        <v>771.85609999999997</v>
      </c>
      <c r="T14" s="43">
        <v>851.4</v>
      </c>
      <c r="U14" s="175">
        <f t="shared" si="1"/>
        <v>0.26424442609413706</v>
      </c>
      <c r="V14" s="57">
        <f t="shared" si="11"/>
        <v>10859.382499999998</v>
      </c>
      <c r="W14" s="43">
        <v>4.8</v>
      </c>
      <c r="X14" s="57">
        <f t="shared" si="12"/>
        <v>2523.8791249999999</v>
      </c>
      <c r="Y14" s="43">
        <v>2.31</v>
      </c>
    </row>
    <row r="15" spans="1:25" x14ac:dyDescent="0.2">
      <c r="A15" s="1">
        <v>0.33333333333333298</v>
      </c>
      <c r="B15" s="48">
        <f t="shared" si="2"/>
        <v>14.20515270596664</v>
      </c>
      <c r="C15" s="48">
        <f>'ВЛ 35 кВ'!B17</f>
        <v>7.9126468149684452</v>
      </c>
      <c r="D15" s="49">
        <f t="shared" si="3"/>
        <v>212.20131835315033</v>
      </c>
      <c r="E15" s="57">
        <f t="shared" si="4"/>
        <v>1439.3936000000003</v>
      </c>
      <c r="F15" s="43">
        <v>2010.6000000000001</v>
      </c>
      <c r="G15" s="57">
        <f t="shared" si="4"/>
        <v>709.40369999999996</v>
      </c>
      <c r="H15" s="43">
        <v>1143</v>
      </c>
      <c r="I15" s="54">
        <f t="shared" si="0"/>
        <v>0.19377924580236719</v>
      </c>
      <c r="J15" s="57">
        <f t="shared" si="5"/>
        <v>11316.963999999998</v>
      </c>
      <c r="K15" s="43">
        <v>3.52</v>
      </c>
      <c r="L15" s="57">
        <f t="shared" si="6"/>
        <v>1837.7979999999995</v>
      </c>
      <c r="M15" s="52">
        <v>2.83</v>
      </c>
      <c r="N15" s="48">
        <f t="shared" si="7"/>
        <v>17.593221731606732</v>
      </c>
      <c r="O15" s="48">
        <f>'ВЛ 35 кВ'!G17+'ВЛ 35 кВ'!L17</f>
        <v>21.259899227163206</v>
      </c>
      <c r="P15" s="49">
        <f t="shared" si="8"/>
        <v>194.59909176446894</v>
      </c>
      <c r="Q15" s="57">
        <f t="shared" si="9"/>
        <v>1768.5711000000001</v>
      </c>
      <c r="R15" s="43">
        <v>1873.8</v>
      </c>
      <c r="S15" s="57">
        <f t="shared" si="10"/>
        <v>771.91129999999998</v>
      </c>
      <c r="T15" s="43">
        <v>993.6</v>
      </c>
      <c r="U15" s="175">
        <f t="shared" si="1"/>
        <v>0.24002202036884121</v>
      </c>
      <c r="V15" s="57">
        <f t="shared" si="11"/>
        <v>10859.436999999998</v>
      </c>
      <c r="W15" s="43">
        <v>4.3600000000000003</v>
      </c>
      <c r="X15" s="57">
        <f t="shared" si="12"/>
        <v>2523.9079999999999</v>
      </c>
      <c r="Y15" s="43">
        <v>2.31</v>
      </c>
    </row>
    <row r="16" spans="1:25" x14ac:dyDescent="0.2">
      <c r="A16" s="112">
        <v>0.375</v>
      </c>
      <c r="B16" s="113">
        <f t="shared" si="2"/>
        <v>17.217541381429509</v>
      </c>
      <c r="C16" s="48">
        <f>'ВЛ 35 кВ'!B18</f>
        <v>8.3228528792386065</v>
      </c>
      <c r="D16" s="114">
        <f t="shared" si="3"/>
        <v>264.74766284015016</v>
      </c>
      <c r="E16" s="115">
        <f t="shared" si="4"/>
        <v>1439.5332000000003</v>
      </c>
      <c r="F16" s="116">
        <v>2512.8000000000002</v>
      </c>
      <c r="G16" s="115">
        <f t="shared" si="4"/>
        <v>709.48249999999996</v>
      </c>
      <c r="H16" s="116">
        <v>1418.4</v>
      </c>
      <c r="I16" s="117">
        <f t="shared" si="0"/>
        <v>0.19157720891824936</v>
      </c>
      <c r="J16" s="115">
        <f t="shared" si="5"/>
        <v>11317.007499999998</v>
      </c>
      <c r="K16" s="116">
        <v>3.48</v>
      </c>
      <c r="L16" s="115">
        <f t="shared" si="6"/>
        <v>1837.8333749999995</v>
      </c>
      <c r="M16" s="52">
        <v>2.83</v>
      </c>
      <c r="N16" s="113">
        <f t="shared" si="7"/>
        <v>22.601817837905607</v>
      </c>
      <c r="O16" s="48">
        <f>'ВЛ 35 кВ'!G18+'ВЛ 35 кВ'!L18</f>
        <v>27.133419082194592</v>
      </c>
      <c r="P16" s="114">
        <f t="shared" si="8"/>
        <v>251.06441837727741</v>
      </c>
      <c r="Q16" s="115">
        <f t="shared" si="9"/>
        <v>1768.7079000000001</v>
      </c>
      <c r="R16" s="116">
        <v>2462.4</v>
      </c>
      <c r="S16" s="115">
        <f t="shared" si="10"/>
        <v>771.97759999999994</v>
      </c>
      <c r="T16" s="116">
        <v>1193.4000000000001</v>
      </c>
      <c r="U16" s="177">
        <f t="shared" si="1"/>
        <v>0.26204238921001927</v>
      </c>
      <c r="V16" s="115">
        <f t="shared" si="11"/>
        <v>10859.496499999997</v>
      </c>
      <c r="W16" s="116">
        <v>4.76</v>
      </c>
      <c r="X16" s="115">
        <f t="shared" si="12"/>
        <v>2523.9368749999999</v>
      </c>
      <c r="Y16" s="43">
        <v>2.31</v>
      </c>
    </row>
    <row r="17" spans="1:25" s="118" customFormat="1" x14ac:dyDescent="0.2">
      <c r="A17" s="36">
        <v>0.41666666666666702</v>
      </c>
      <c r="B17" s="50">
        <f t="shared" si="2"/>
        <v>19.292709646824353</v>
      </c>
      <c r="C17" s="50">
        <f>'ВЛ 35 кВ'!B19</f>
        <v>9.1430619347669886</v>
      </c>
      <c r="D17" s="51">
        <f t="shared" si="3"/>
        <v>297.74552171921249</v>
      </c>
      <c r="E17" s="58">
        <f t="shared" si="4"/>
        <v>1439.6863000000003</v>
      </c>
      <c r="F17" s="44">
        <v>2755.8</v>
      </c>
      <c r="G17" s="58">
        <f t="shared" si="4"/>
        <v>709.57769999999994</v>
      </c>
      <c r="H17" s="44">
        <v>1713.6000000000001</v>
      </c>
      <c r="I17" s="60">
        <f t="shared" si="0"/>
        <v>0.19598128268648499</v>
      </c>
      <c r="J17" s="58">
        <f t="shared" si="5"/>
        <v>11317.051999999998</v>
      </c>
      <c r="K17" s="44">
        <v>3.56</v>
      </c>
      <c r="L17" s="58">
        <f t="shared" si="6"/>
        <v>1837.8687499999994</v>
      </c>
      <c r="M17" s="179">
        <v>2.83</v>
      </c>
      <c r="N17" s="50">
        <f t="shared" si="7"/>
        <v>25.056337725815165</v>
      </c>
      <c r="O17" s="50">
        <f>'ВЛ 35 кВ'!G19+'ВЛ 35 кВ'!L19</f>
        <v>28.68295981160438</v>
      </c>
      <c r="P17" s="51">
        <f t="shared" si="8"/>
        <v>286.6456897672349</v>
      </c>
      <c r="Q17" s="58">
        <f t="shared" si="9"/>
        <v>1768.8633000000002</v>
      </c>
      <c r="R17" s="44">
        <v>2797.2000000000003</v>
      </c>
      <c r="S17" s="58">
        <f t="shared" si="10"/>
        <v>772.05489999999998</v>
      </c>
      <c r="T17" s="44">
        <v>1391.4</v>
      </c>
      <c r="U17" s="176">
        <f t="shared" si="1"/>
        <v>0.2862647949353152</v>
      </c>
      <c r="V17" s="58">
        <f t="shared" si="11"/>
        <v>10859.561499999998</v>
      </c>
      <c r="W17" s="44">
        <v>5.2</v>
      </c>
      <c r="X17" s="58">
        <f t="shared" si="12"/>
        <v>2523.9657499999998</v>
      </c>
      <c r="Y17" s="44">
        <v>2.31</v>
      </c>
    </row>
    <row r="18" spans="1:25" x14ac:dyDescent="0.2">
      <c r="A18" s="1">
        <v>0.45833333333333298</v>
      </c>
      <c r="B18" s="48">
        <f t="shared" si="2"/>
        <v>18.786781200253166</v>
      </c>
      <c r="C18" s="48">
        <f>'ВЛ 35 кВ'!B20</f>
        <v>8.9275338159772399</v>
      </c>
      <c r="D18" s="49">
        <f t="shared" si="3"/>
        <v>289.79322538570915</v>
      </c>
      <c r="E18" s="57">
        <f t="shared" si="4"/>
        <v>1439.8377000000003</v>
      </c>
      <c r="F18" s="43">
        <v>2725.2000000000003</v>
      </c>
      <c r="G18" s="57">
        <f t="shared" si="4"/>
        <v>709.66639999999995</v>
      </c>
      <c r="H18" s="43">
        <v>1596.6000000000001</v>
      </c>
      <c r="I18" s="54">
        <f t="shared" si="0"/>
        <v>0.19377924580236719</v>
      </c>
      <c r="J18" s="57">
        <f t="shared" si="5"/>
        <v>11317.095999999998</v>
      </c>
      <c r="K18" s="43">
        <v>3.52</v>
      </c>
      <c r="L18" s="57">
        <f t="shared" si="6"/>
        <v>1837.9041249999993</v>
      </c>
      <c r="M18" s="52">
        <v>2.83</v>
      </c>
      <c r="N18" s="48">
        <f t="shared" si="7"/>
        <v>23.491639656692691</v>
      </c>
      <c r="O18" s="48">
        <f>'ВЛ 35 кВ'!G20+'ВЛ 35 кВ'!L20</f>
        <v>25.192984820311466</v>
      </c>
      <c r="P18" s="49">
        <f t="shared" si="8"/>
        <v>278.8574015488856</v>
      </c>
      <c r="Q18" s="57">
        <f t="shared" si="9"/>
        <v>1769.0156000000002</v>
      </c>
      <c r="R18" s="43">
        <v>2741.4</v>
      </c>
      <c r="S18" s="57">
        <f t="shared" si="10"/>
        <v>772.12779999999998</v>
      </c>
      <c r="T18" s="43">
        <v>1312.2</v>
      </c>
      <c r="U18" s="175">
        <f t="shared" si="1"/>
        <v>0.31268923754472888</v>
      </c>
      <c r="V18" s="57">
        <f t="shared" si="11"/>
        <v>10859.632499999998</v>
      </c>
      <c r="W18" s="43">
        <v>5.68</v>
      </c>
      <c r="X18" s="57">
        <f t="shared" si="12"/>
        <v>2523.9946249999998</v>
      </c>
      <c r="Y18" s="43">
        <v>2.31</v>
      </c>
    </row>
    <row r="19" spans="1:25" x14ac:dyDescent="0.2">
      <c r="A19" s="1">
        <v>0.5</v>
      </c>
      <c r="B19" s="48">
        <f t="shared" si="2"/>
        <v>19.385963985786127</v>
      </c>
      <c r="C19" s="48">
        <f>'ВЛ 35 кВ'!B21</f>
        <v>8.7120859564200721</v>
      </c>
      <c r="D19" s="49">
        <f t="shared" si="3"/>
        <v>302.01311666661144</v>
      </c>
      <c r="E19" s="57">
        <f t="shared" si="4"/>
        <v>1439.9945000000002</v>
      </c>
      <c r="F19" s="43">
        <v>2822.4</v>
      </c>
      <c r="G19" s="57">
        <f t="shared" si="4"/>
        <v>709.76049999999998</v>
      </c>
      <c r="H19" s="43">
        <v>1693.8</v>
      </c>
      <c r="I19" s="54">
        <f t="shared" si="0"/>
        <v>0.19157720891824936</v>
      </c>
      <c r="J19" s="57">
        <f t="shared" si="5"/>
        <v>11317.139499999997</v>
      </c>
      <c r="K19" s="43">
        <v>3.48</v>
      </c>
      <c r="L19" s="57">
        <f t="shared" si="6"/>
        <v>1837.9394999999993</v>
      </c>
      <c r="M19" s="52">
        <v>2.83</v>
      </c>
      <c r="N19" s="48">
        <f t="shared" si="7"/>
        <v>23.814137524223803</v>
      </c>
      <c r="O19" s="48">
        <f>'ВЛ 35 кВ'!G21+'ВЛ 35 кВ'!L21</f>
        <v>26.022838664492689</v>
      </c>
      <c r="P19" s="49">
        <f t="shared" si="8"/>
        <v>279.80466116940653</v>
      </c>
      <c r="Q19" s="57">
        <f t="shared" si="9"/>
        <v>1769.1682000000001</v>
      </c>
      <c r="R19" s="43">
        <v>2746.8</v>
      </c>
      <c r="S19" s="57">
        <f t="shared" si="10"/>
        <v>772.20140000000004</v>
      </c>
      <c r="T19" s="43">
        <v>1324.8</v>
      </c>
      <c r="U19" s="175">
        <f t="shared" si="1"/>
        <v>0.31489127442884668</v>
      </c>
      <c r="V19" s="57">
        <f t="shared" si="11"/>
        <v>10859.703999999998</v>
      </c>
      <c r="W19" s="43">
        <v>5.72</v>
      </c>
      <c r="X19" s="57">
        <f t="shared" si="12"/>
        <v>2524.0234999999998</v>
      </c>
      <c r="Y19" s="43">
        <v>2.31</v>
      </c>
    </row>
    <row r="20" spans="1:25" x14ac:dyDescent="0.2">
      <c r="A20" s="1">
        <v>0.54166666666666696</v>
      </c>
      <c r="B20" s="48">
        <f t="shared" si="2"/>
        <v>18.688428911776359</v>
      </c>
      <c r="C20" s="48">
        <f>'ВЛ 35 кВ'!B22</f>
        <v>8.8646373633036717</v>
      </c>
      <c r="D20" s="49">
        <f t="shared" si="3"/>
        <v>288.37228948101489</v>
      </c>
      <c r="E20" s="57">
        <f t="shared" si="4"/>
        <v>1440.1468000000002</v>
      </c>
      <c r="F20" s="43">
        <v>2741.4</v>
      </c>
      <c r="G20" s="57">
        <f t="shared" si="4"/>
        <v>709.84590000000003</v>
      </c>
      <c r="H20" s="43">
        <v>1537.2</v>
      </c>
      <c r="I20" s="54">
        <f t="shared" si="0"/>
        <v>0.18937517203413157</v>
      </c>
      <c r="J20" s="57">
        <f t="shared" si="5"/>
        <v>11317.182499999997</v>
      </c>
      <c r="K20" s="43">
        <v>3.44</v>
      </c>
      <c r="L20" s="57">
        <f t="shared" si="6"/>
        <v>1837.9748749999992</v>
      </c>
      <c r="M20" s="52">
        <v>2.83</v>
      </c>
      <c r="N20" s="48">
        <f t="shared" si="7"/>
        <v>21.155595992199071</v>
      </c>
      <c r="O20" s="48">
        <f>'ВЛ 35 кВ'!G22+'ВЛ 35 кВ'!L22</f>
        <v>21.262017429000444</v>
      </c>
      <c r="P20" s="49">
        <f t="shared" si="8"/>
        <v>259.6139500818058</v>
      </c>
      <c r="Q20" s="57">
        <f t="shared" si="9"/>
        <v>1769.3111000000001</v>
      </c>
      <c r="R20" s="43">
        <v>2572.2000000000003</v>
      </c>
      <c r="S20" s="57">
        <f t="shared" si="10"/>
        <v>772.26690000000008</v>
      </c>
      <c r="T20" s="43">
        <v>1179</v>
      </c>
      <c r="U20" s="175">
        <f t="shared" si="1"/>
        <v>0.29947701624002204</v>
      </c>
      <c r="V20" s="57">
        <f t="shared" si="11"/>
        <v>10859.771999999997</v>
      </c>
      <c r="W20" s="43">
        <v>5.44</v>
      </c>
      <c r="X20" s="57">
        <f t="shared" si="12"/>
        <v>2524.0523749999998</v>
      </c>
      <c r="Y20" s="43">
        <v>2.31</v>
      </c>
    </row>
    <row r="21" spans="1:25" x14ac:dyDescent="0.2">
      <c r="A21" s="1">
        <v>0.58333333333333304</v>
      </c>
      <c r="B21" s="48">
        <f t="shared" si="2"/>
        <v>19.231189629652782</v>
      </c>
      <c r="C21" s="48">
        <f>'ВЛ 35 кВ'!B23</f>
        <v>8.4876556267730123</v>
      </c>
      <c r="D21" s="49">
        <f t="shared" si="3"/>
        <v>300.5237653025527</v>
      </c>
      <c r="E21" s="57">
        <f t="shared" si="4"/>
        <v>1440.3020000000001</v>
      </c>
      <c r="F21" s="43">
        <v>2793.6</v>
      </c>
      <c r="G21" s="57">
        <f t="shared" si="4"/>
        <v>709.94090000000006</v>
      </c>
      <c r="H21" s="43">
        <v>1710</v>
      </c>
      <c r="I21" s="54">
        <f t="shared" si="0"/>
        <v>0.19157720891824936</v>
      </c>
      <c r="J21" s="57">
        <f t="shared" si="5"/>
        <v>11317.225999999997</v>
      </c>
      <c r="K21" s="43">
        <v>3.48</v>
      </c>
      <c r="L21" s="57">
        <f t="shared" si="6"/>
        <v>1838.0102499999991</v>
      </c>
      <c r="M21" s="52">
        <v>2.83</v>
      </c>
      <c r="N21" s="48">
        <f t="shared" si="7"/>
        <v>23.16938624753282</v>
      </c>
      <c r="O21" s="48">
        <f>'ВЛ 35 кВ'!G23+'ВЛ 35 кВ'!L23</f>
        <v>26.29365218976357</v>
      </c>
      <c r="P21" s="49">
        <f t="shared" si="8"/>
        <v>266.42340656351439</v>
      </c>
      <c r="Q21" s="57">
        <f t="shared" si="9"/>
        <v>1769.4546</v>
      </c>
      <c r="R21" s="43">
        <v>2583</v>
      </c>
      <c r="S21" s="57">
        <f t="shared" si="10"/>
        <v>772.34060000000011</v>
      </c>
      <c r="T21" s="43">
        <v>1326.6000000000001</v>
      </c>
      <c r="U21" s="175">
        <f t="shared" si="1"/>
        <v>0.30828516377649334</v>
      </c>
      <c r="V21" s="57">
        <f t="shared" si="11"/>
        <v>10859.841999999997</v>
      </c>
      <c r="W21" s="43">
        <v>5.6000000000000005</v>
      </c>
      <c r="X21" s="57">
        <f t="shared" si="12"/>
        <v>2524.0812499999997</v>
      </c>
      <c r="Y21" s="43">
        <v>2.31</v>
      </c>
    </row>
    <row r="22" spans="1:25" x14ac:dyDescent="0.2">
      <c r="A22" s="1">
        <v>0.625</v>
      </c>
      <c r="B22" s="48">
        <f t="shared" si="2"/>
        <v>17.304137463179465</v>
      </c>
      <c r="C22" s="48">
        <f>'ВЛ 35 кВ'!B24</f>
        <v>8.5319823905299099</v>
      </c>
      <c r="D22" s="49">
        <f t="shared" si="3"/>
        <v>265.08356644774079</v>
      </c>
      <c r="E22" s="57">
        <f t="shared" si="4"/>
        <v>1440.4401</v>
      </c>
      <c r="F22" s="43">
        <v>2485.8000000000002</v>
      </c>
      <c r="G22" s="57">
        <f t="shared" si="4"/>
        <v>710.0227000000001</v>
      </c>
      <c r="H22" s="43">
        <v>1472.4</v>
      </c>
      <c r="I22" s="54">
        <f t="shared" si="0"/>
        <v>0.19598128268648499</v>
      </c>
      <c r="J22" s="57">
        <f t="shared" si="5"/>
        <v>11317.270499999997</v>
      </c>
      <c r="K22" s="43">
        <v>3.56</v>
      </c>
      <c r="L22" s="57">
        <f t="shared" si="6"/>
        <v>1838.0456249999991</v>
      </c>
      <c r="M22" s="52">
        <v>2.83</v>
      </c>
      <c r="N22" s="48">
        <f t="shared" si="7"/>
        <v>23.66396737487721</v>
      </c>
      <c r="O22" s="48">
        <f>'ВЛ 35 кВ'!G24+'ВЛ 35 кВ'!L24</f>
        <v>26.569614365477115</v>
      </c>
      <c r="P22" s="49">
        <f t="shared" si="8"/>
        <v>273.80884276277573</v>
      </c>
      <c r="Q22" s="57">
        <f t="shared" si="9"/>
        <v>1769.6021000000001</v>
      </c>
      <c r="R22" s="43">
        <v>2655</v>
      </c>
      <c r="S22" s="57">
        <f t="shared" si="10"/>
        <v>772.41630000000009</v>
      </c>
      <c r="T22" s="43">
        <v>1362.6000000000001</v>
      </c>
      <c r="U22" s="175">
        <f t="shared" si="1"/>
        <v>0.31268923754472888</v>
      </c>
      <c r="V22" s="57">
        <f t="shared" si="11"/>
        <v>10859.912999999997</v>
      </c>
      <c r="W22" s="43">
        <v>5.68</v>
      </c>
      <c r="X22" s="57">
        <f t="shared" si="12"/>
        <v>2524.1101249999997</v>
      </c>
      <c r="Y22" s="43">
        <v>2.31</v>
      </c>
    </row>
    <row r="23" spans="1:25" x14ac:dyDescent="0.2">
      <c r="A23" s="1">
        <v>0.66666666666666696</v>
      </c>
      <c r="B23" s="48">
        <f t="shared" si="2"/>
        <v>15.408764372884434</v>
      </c>
      <c r="C23" s="48">
        <f>'ВЛ 35 кВ'!B25</f>
        <v>8.6838365565595765</v>
      </c>
      <c r="D23" s="49">
        <f t="shared" si="3"/>
        <v>229.58159238265489</v>
      </c>
      <c r="E23" s="57">
        <f t="shared" si="4"/>
        <v>1440.5618999999999</v>
      </c>
      <c r="F23" s="43">
        <v>2192.4</v>
      </c>
      <c r="G23" s="57">
        <f t="shared" si="4"/>
        <v>710.08970000000011</v>
      </c>
      <c r="H23" s="43">
        <v>1206</v>
      </c>
      <c r="I23" s="54">
        <f t="shared" si="0"/>
        <v>0.19377924580236719</v>
      </c>
      <c r="J23" s="57">
        <f t="shared" si="5"/>
        <v>11317.314499999997</v>
      </c>
      <c r="K23" s="43">
        <v>3.52</v>
      </c>
      <c r="L23" s="57">
        <f t="shared" si="6"/>
        <v>1838.080999999999</v>
      </c>
      <c r="M23" s="52">
        <v>2.83</v>
      </c>
      <c r="N23" s="48">
        <f t="shared" si="7"/>
        <v>22.616487888444354</v>
      </c>
      <c r="O23" s="48">
        <f>'ВЛ 35 кВ'!G25+'ВЛ 35 кВ'!L25</f>
        <v>24.762013494219886</v>
      </c>
      <c r="P23" s="49">
        <f t="shared" si="8"/>
        <v>265.4477144663262</v>
      </c>
      <c r="Q23" s="57">
        <f t="shared" si="9"/>
        <v>1769.7459000000001</v>
      </c>
      <c r="R23" s="43">
        <v>2588.4</v>
      </c>
      <c r="S23" s="57">
        <f t="shared" si="10"/>
        <v>772.48810000000014</v>
      </c>
      <c r="T23" s="43">
        <v>1292.4000000000001</v>
      </c>
      <c r="U23" s="175">
        <f t="shared" si="1"/>
        <v>0.31048720066061108</v>
      </c>
      <c r="V23" s="57">
        <f t="shared" si="11"/>
        <v>10859.983499999997</v>
      </c>
      <c r="W23" s="43">
        <v>5.64</v>
      </c>
      <c r="X23" s="57">
        <f t="shared" si="12"/>
        <v>2524.1389999999997</v>
      </c>
      <c r="Y23" s="43">
        <v>2.31</v>
      </c>
    </row>
    <row r="24" spans="1:25" x14ac:dyDescent="0.2">
      <c r="A24" s="1">
        <v>0.70833333333333304</v>
      </c>
      <c r="B24" s="48">
        <f t="shared" si="2"/>
        <v>14.739674976740686</v>
      </c>
      <c r="C24" s="48">
        <f>'ВЛ 35 кВ'!B26</f>
        <v>9.0407226135259897</v>
      </c>
      <c r="D24" s="49">
        <f t="shared" si="3"/>
        <v>215.2437340187229</v>
      </c>
      <c r="E24" s="57">
        <f t="shared" si="4"/>
        <v>1440.6767</v>
      </c>
      <c r="F24" s="43">
        <v>2066.4</v>
      </c>
      <c r="G24" s="57">
        <f t="shared" si="4"/>
        <v>710.15140000000008</v>
      </c>
      <c r="H24" s="43">
        <v>1110.6000000000001</v>
      </c>
      <c r="I24" s="54">
        <f t="shared" si="0"/>
        <v>0.19377924580236719</v>
      </c>
      <c r="J24" s="57">
        <f t="shared" si="5"/>
        <v>11317.358499999997</v>
      </c>
      <c r="K24" s="43">
        <v>3.52</v>
      </c>
      <c r="L24" s="57">
        <f t="shared" si="6"/>
        <v>1838.1163749999989</v>
      </c>
      <c r="M24" s="52">
        <v>2.83</v>
      </c>
      <c r="N24" s="48">
        <f t="shared" si="7"/>
        <v>21.472895987165607</v>
      </c>
      <c r="O24" s="48">
        <f>'ВЛ 35 кВ'!G26+'ВЛ 35 кВ'!L26</f>
        <v>25.639432225749033</v>
      </c>
      <c r="P24" s="49">
        <f t="shared" si="8"/>
        <v>239.34989366007244</v>
      </c>
      <c r="Q24" s="57">
        <f t="shared" si="9"/>
        <v>1769.8742000000002</v>
      </c>
      <c r="R24" s="43">
        <v>2309.4</v>
      </c>
      <c r="S24" s="57">
        <f t="shared" si="10"/>
        <v>772.55550000000017</v>
      </c>
      <c r="T24" s="43">
        <v>1213.2</v>
      </c>
      <c r="U24" s="175">
        <f t="shared" si="1"/>
        <v>0.34131571703826041</v>
      </c>
      <c r="V24" s="57">
        <f t="shared" si="11"/>
        <v>10860.060999999996</v>
      </c>
      <c r="W24" s="43">
        <v>6.2</v>
      </c>
      <c r="X24" s="57">
        <f t="shared" si="12"/>
        <v>2524.1678749999996</v>
      </c>
      <c r="Y24" s="43">
        <v>2.31</v>
      </c>
    </row>
    <row r="25" spans="1:25" x14ac:dyDescent="0.2">
      <c r="A25" s="112">
        <v>0.75</v>
      </c>
      <c r="B25" s="113">
        <f t="shared" si="2"/>
        <v>13.283466314469527</v>
      </c>
      <c r="C25" s="48">
        <f>'ВЛ 35 кВ'!B27</f>
        <v>9.2438149703457118</v>
      </c>
      <c r="D25" s="114">
        <f t="shared" si="3"/>
        <v>187.45326425016373</v>
      </c>
      <c r="E25" s="115">
        <f t="shared" si="4"/>
        <v>1440.7782999999999</v>
      </c>
      <c r="F25" s="116">
        <v>1828.8</v>
      </c>
      <c r="G25" s="115">
        <f t="shared" si="4"/>
        <v>710.20200000000011</v>
      </c>
      <c r="H25" s="116">
        <v>910.80000000000007</v>
      </c>
      <c r="I25" s="117">
        <f t="shared" si="0"/>
        <v>0.19377924580236719</v>
      </c>
      <c r="J25" s="115">
        <f t="shared" si="5"/>
        <v>11317.402499999997</v>
      </c>
      <c r="K25" s="116">
        <v>3.52</v>
      </c>
      <c r="L25" s="115">
        <f t="shared" si="6"/>
        <v>1838.1517499999989</v>
      </c>
      <c r="M25" s="52">
        <v>2.83</v>
      </c>
      <c r="N25" s="113">
        <f t="shared" si="7"/>
        <v>18.972700998617256</v>
      </c>
      <c r="O25" s="48">
        <f>'ВЛ 35 кВ'!G27+'ВЛ 35 кВ'!L27</f>
        <v>22.357881074293569</v>
      </c>
      <c r="P25" s="114">
        <f t="shared" si="8"/>
        <v>213.24445627856758</v>
      </c>
      <c r="Q25" s="115">
        <f t="shared" si="9"/>
        <v>1769.9890000000003</v>
      </c>
      <c r="R25" s="116">
        <v>2066.4</v>
      </c>
      <c r="S25" s="115">
        <f t="shared" si="10"/>
        <v>772.61460000000011</v>
      </c>
      <c r="T25" s="116">
        <v>1063.8</v>
      </c>
      <c r="U25" s="177">
        <f t="shared" si="1"/>
        <v>0.39636663914120562</v>
      </c>
      <c r="V25" s="115">
        <f t="shared" si="11"/>
        <v>10860.150999999996</v>
      </c>
      <c r="W25" s="116">
        <v>7.2</v>
      </c>
      <c r="X25" s="115">
        <f t="shared" si="12"/>
        <v>2524.1967499999996</v>
      </c>
      <c r="Y25" s="43">
        <v>2.31</v>
      </c>
    </row>
    <row r="26" spans="1:25" x14ac:dyDescent="0.2">
      <c r="A26" s="1">
        <v>0.79166666666666696</v>
      </c>
      <c r="B26" s="48">
        <f t="shared" si="2"/>
        <v>13.72352267140338</v>
      </c>
      <c r="C26" s="48">
        <f>'ВЛ 35 кВ'!B28</f>
        <v>10.103622959083957</v>
      </c>
      <c r="D26" s="49">
        <f t="shared" si="3"/>
        <v>190.36813432472067</v>
      </c>
      <c r="E26" s="57">
        <f t="shared" si="4"/>
        <v>1440.8796</v>
      </c>
      <c r="F26" s="43">
        <v>1823.4</v>
      </c>
      <c r="G26" s="57">
        <f t="shared" si="4"/>
        <v>710.25700000000006</v>
      </c>
      <c r="H26" s="43">
        <v>990</v>
      </c>
      <c r="I26" s="54">
        <f t="shared" si="0"/>
        <v>0.20258739333883843</v>
      </c>
      <c r="J26" s="57">
        <f t="shared" si="5"/>
        <v>11317.448499999997</v>
      </c>
      <c r="K26" s="43">
        <v>3.68</v>
      </c>
      <c r="L26" s="57">
        <f t="shared" si="6"/>
        <v>1838.1871249999988</v>
      </c>
      <c r="M26" s="52">
        <v>2.83</v>
      </c>
      <c r="N26" s="48">
        <f t="shared" si="7"/>
        <v>18.51949732764345</v>
      </c>
      <c r="O26" s="48">
        <f>'ВЛ 35 кВ'!G28+'ВЛ 35 кВ'!L28</f>
        <v>23.08832016643591</v>
      </c>
      <c r="P26" s="49">
        <f t="shared" si="8"/>
        <v>200.6238391170873</v>
      </c>
      <c r="Q26" s="57">
        <f t="shared" si="9"/>
        <v>1770.0968000000003</v>
      </c>
      <c r="R26" s="43">
        <v>1940.4</v>
      </c>
      <c r="S26" s="57">
        <f t="shared" si="10"/>
        <v>772.67060000000015</v>
      </c>
      <c r="T26" s="43">
        <v>1008</v>
      </c>
      <c r="U26" s="175">
        <f t="shared" si="1"/>
        <v>0.37214423341590974</v>
      </c>
      <c r="V26" s="57">
        <f t="shared" si="11"/>
        <v>10860.235499999997</v>
      </c>
      <c r="W26" s="43">
        <v>6.76</v>
      </c>
      <c r="X26" s="57">
        <f t="shared" si="12"/>
        <v>2524.2256249999996</v>
      </c>
      <c r="Y26" s="43">
        <v>2.31</v>
      </c>
    </row>
    <row r="27" spans="1:25" x14ac:dyDescent="0.2">
      <c r="A27" s="1">
        <v>0.83333333333333304</v>
      </c>
      <c r="B27" s="48">
        <f t="shared" si="2"/>
        <v>15.373569699703662</v>
      </c>
      <c r="C27" s="48">
        <f>'ВЛ 35 кВ'!B29</f>
        <v>9.9396808216585253</v>
      </c>
      <c r="D27" s="49">
        <f t="shared" si="3"/>
        <v>221.46388645297242</v>
      </c>
      <c r="E27" s="57">
        <f t="shared" si="4"/>
        <v>1440.9926</v>
      </c>
      <c r="F27" s="43">
        <v>2034</v>
      </c>
      <c r="G27" s="57">
        <f t="shared" si="4"/>
        <v>710.32920000000001</v>
      </c>
      <c r="H27" s="43">
        <v>1299.6000000000001</v>
      </c>
      <c r="I27" s="54">
        <f t="shared" si="0"/>
        <v>0.27525461051472611</v>
      </c>
      <c r="J27" s="57">
        <f t="shared" si="5"/>
        <v>11317.510999999997</v>
      </c>
      <c r="K27" s="43">
        <v>5</v>
      </c>
      <c r="L27" s="57">
        <f t="shared" si="6"/>
        <v>1838.2224999999987</v>
      </c>
      <c r="M27" s="52">
        <v>2.83</v>
      </c>
      <c r="N27" s="48">
        <f t="shared" si="7"/>
        <v>18.196405579858265</v>
      </c>
      <c r="O27" s="48">
        <f>'ВЛ 35 кВ'!G29+'ВЛ 35 кВ'!L29</f>
        <v>22.788630169869034</v>
      </c>
      <c r="P27" s="49">
        <f t="shared" si="8"/>
        <v>196.51000163708122</v>
      </c>
      <c r="Q27" s="57">
        <f t="shared" si="9"/>
        <v>1770.2013000000002</v>
      </c>
      <c r="R27" s="43">
        <v>1881</v>
      </c>
      <c r="S27" s="57">
        <f t="shared" si="10"/>
        <v>772.72750000000019</v>
      </c>
      <c r="T27" s="43">
        <v>1024.2</v>
      </c>
      <c r="U27" s="175">
        <f t="shared" si="1"/>
        <v>0.29727497935590425</v>
      </c>
      <c r="V27" s="57">
        <f t="shared" si="11"/>
        <v>10860.302999999996</v>
      </c>
      <c r="W27" s="43">
        <v>5.4</v>
      </c>
      <c r="X27" s="57">
        <f t="shared" si="12"/>
        <v>2524.2544999999996</v>
      </c>
      <c r="Y27" s="43">
        <v>2.31</v>
      </c>
    </row>
    <row r="28" spans="1:25" x14ac:dyDescent="0.2">
      <c r="A28" s="1">
        <v>0.875</v>
      </c>
      <c r="B28" s="48">
        <f t="shared" si="2"/>
        <v>14.97084929441046</v>
      </c>
      <c r="C28" s="48">
        <f>'ВЛ 35 кВ'!B30</f>
        <v>9.9339339237909829</v>
      </c>
      <c r="D28" s="49">
        <f t="shared" si="3"/>
        <v>214.14684868492716</v>
      </c>
      <c r="E28" s="57">
        <f t="shared" si="4"/>
        <v>1441.1011000000001</v>
      </c>
      <c r="F28" s="43">
        <v>1953</v>
      </c>
      <c r="G28" s="57">
        <f t="shared" si="4"/>
        <v>710.40020000000004</v>
      </c>
      <c r="H28" s="43">
        <v>1278</v>
      </c>
      <c r="I28" s="54">
        <f t="shared" si="0"/>
        <v>0.23121387283236997</v>
      </c>
      <c r="J28" s="57">
        <f t="shared" si="5"/>
        <v>11317.563499999997</v>
      </c>
      <c r="K28" s="43">
        <v>4.2</v>
      </c>
      <c r="L28" s="57">
        <f t="shared" si="6"/>
        <v>1838.2578749999986</v>
      </c>
      <c r="M28" s="52">
        <v>2.83</v>
      </c>
      <c r="N28" s="48">
        <f t="shared" si="7"/>
        <v>17.597744923867928</v>
      </c>
      <c r="O28" s="48">
        <f>'ВЛ 35 кВ'!G30+'ВЛ 35 кВ'!L30</f>
        <v>22.15509656840646</v>
      </c>
      <c r="P28" s="49">
        <f t="shared" si="8"/>
        <v>189.3531023697729</v>
      </c>
      <c r="Q28" s="57">
        <f t="shared" si="9"/>
        <v>1770.3026000000002</v>
      </c>
      <c r="R28" s="43">
        <v>1823.4</v>
      </c>
      <c r="S28" s="57">
        <f t="shared" si="10"/>
        <v>772.78120000000024</v>
      </c>
      <c r="T28" s="43">
        <v>966.6</v>
      </c>
      <c r="U28" s="175">
        <f t="shared" si="1"/>
        <v>0.3016790531241399</v>
      </c>
      <c r="V28" s="57">
        <f t="shared" si="11"/>
        <v>10860.371499999996</v>
      </c>
      <c r="W28" s="43">
        <v>5.48</v>
      </c>
      <c r="X28" s="57">
        <f t="shared" si="12"/>
        <v>2524.2833749999995</v>
      </c>
      <c r="Y28" s="43">
        <v>2.31</v>
      </c>
    </row>
    <row r="29" spans="1:25" s="118" customFormat="1" x14ac:dyDescent="0.2">
      <c r="A29" s="36">
        <v>0.91666666666666696</v>
      </c>
      <c r="B29" s="50">
        <f t="shared" si="2"/>
        <v>14.931709680005365</v>
      </c>
      <c r="C29" s="50">
        <f>'ВЛ 35 кВ'!B31</f>
        <v>9.8975829246172147</v>
      </c>
      <c r="D29" s="51">
        <f t="shared" si="3"/>
        <v>213.64877040118594</v>
      </c>
      <c r="E29" s="58">
        <f t="shared" si="4"/>
        <v>1441.2104000000002</v>
      </c>
      <c r="F29" s="44">
        <v>1967.4</v>
      </c>
      <c r="G29" s="58">
        <f t="shared" si="4"/>
        <v>710.46940000000006</v>
      </c>
      <c r="H29" s="44">
        <v>1245.6000000000001</v>
      </c>
      <c r="I29" s="60">
        <f t="shared" si="0"/>
        <v>0.23121387283236997</v>
      </c>
      <c r="J29" s="58">
        <f t="shared" si="5"/>
        <v>11317.615999999996</v>
      </c>
      <c r="K29" s="44">
        <v>4.2</v>
      </c>
      <c r="L29" s="58">
        <f t="shared" si="6"/>
        <v>1838.2932499999986</v>
      </c>
      <c r="M29" s="179">
        <v>2.83</v>
      </c>
      <c r="N29" s="50">
        <f t="shared" si="7"/>
        <v>16.740184677853652</v>
      </c>
      <c r="O29" s="50">
        <f>'ВЛ 35 кВ'!G31+'ВЛ 35 кВ'!L31</f>
        <v>22.089108484843194</v>
      </c>
      <c r="P29" s="51">
        <f t="shared" si="8"/>
        <v>174.09201107484924</v>
      </c>
      <c r="Q29" s="58">
        <f t="shared" si="9"/>
        <v>1770.3954000000001</v>
      </c>
      <c r="R29" s="44">
        <v>1670.4</v>
      </c>
      <c r="S29" s="58">
        <f t="shared" si="10"/>
        <v>772.83120000000019</v>
      </c>
      <c r="T29" s="44">
        <v>900</v>
      </c>
      <c r="U29" s="176">
        <f t="shared" si="1"/>
        <v>0.3016790531241399</v>
      </c>
      <c r="V29" s="58">
        <f t="shared" si="11"/>
        <v>10860.439999999995</v>
      </c>
      <c r="W29" s="44">
        <v>5.48</v>
      </c>
      <c r="X29" s="58">
        <f t="shared" si="12"/>
        <v>2524.3122499999995</v>
      </c>
      <c r="Y29" s="44">
        <v>2.31</v>
      </c>
    </row>
    <row r="30" spans="1:25" x14ac:dyDescent="0.2">
      <c r="A30" s="1">
        <v>0.95833333333333304</v>
      </c>
      <c r="B30" s="48">
        <f t="shared" si="2"/>
        <v>13.734113868223515</v>
      </c>
      <c r="C30" s="48">
        <f>'ВЛ 35 кВ'!B32</f>
        <v>8.5427828386355724</v>
      </c>
      <c r="D30" s="49">
        <f t="shared" si="3"/>
        <v>199.85218069791591</v>
      </c>
      <c r="E30" s="57">
        <f t="shared" si="4"/>
        <v>1441.3139000000001</v>
      </c>
      <c r="F30" s="43">
        <v>1863</v>
      </c>
      <c r="G30" s="57">
        <f t="shared" si="4"/>
        <v>710.53210000000001</v>
      </c>
      <c r="H30" s="43">
        <v>1128.6000000000001</v>
      </c>
      <c r="I30" s="54">
        <f t="shared" si="0"/>
        <v>0.22680979906413434</v>
      </c>
      <c r="J30" s="57">
        <f t="shared" si="5"/>
        <v>11317.667499999996</v>
      </c>
      <c r="K30" s="43">
        <v>4.12</v>
      </c>
      <c r="L30" s="57">
        <f t="shared" si="6"/>
        <v>1838.3286249999985</v>
      </c>
      <c r="M30" s="52">
        <v>2.83</v>
      </c>
      <c r="N30" s="48">
        <f t="shared" si="7"/>
        <v>14.846866385395296</v>
      </c>
      <c r="O30" s="48">
        <f>'ВЛ 35 кВ'!G32+'ВЛ 35 кВ'!L32</f>
        <v>19.793358490743845</v>
      </c>
      <c r="P30" s="49">
        <f t="shared" si="8"/>
        <v>153.1966176059627</v>
      </c>
      <c r="Q30" s="57">
        <f t="shared" si="9"/>
        <v>1770.4778000000001</v>
      </c>
      <c r="R30" s="43">
        <v>1483.2</v>
      </c>
      <c r="S30" s="57">
        <f t="shared" si="10"/>
        <v>772.87380000000019</v>
      </c>
      <c r="T30" s="43">
        <v>766.80000000000007</v>
      </c>
      <c r="U30" s="175">
        <f t="shared" si="1"/>
        <v>0.25543627855766582</v>
      </c>
      <c r="V30" s="57">
        <f t="shared" si="11"/>
        <v>10860.497999999996</v>
      </c>
      <c r="W30" s="43">
        <v>4.6399999999999997</v>
      </c>
      <c r="X30" s="57">
        <f t="shared" si="12"/>
        <v>2524.3411249999995</v>
      </c>
      <c r="Y30" s="43">
        <v>2.31</v>
      </c>
    </row>
    <row r="31" spans="1:25" ht="13.5" thickBot="1" x14ac:dyDescent="0.25">
      <c r="A31" s="2">
        <v>0.999999999999999</v>
      </c>
      <c r="B31" s="102">
        <f t="shared" si="2"/>
        <v>12.708603458373901</v>
      </c>
      <c r="C31" s="102">
        <f>'ВЛ 35 кВ'!B33</f>
        <v>7.1759861789454185</v>
      </c>
      <c r="D31" s="103">
        <f t="shared" si="3"/>
        <v>189.26824063532467</v>
      </c>
      <c r="E31" s="104">
        <f t="shared" si="4"/>
        <v>1441.4095000000002</v>
      </c>
      <c r="F31" s="105">
        <v>1720.8</v>
      </c>
      <c r="G31" s="104">
        <f t="shared" si="4"/>
        <v>710.59530000000007</v>
      </c>
      <c r="H31" s="105">
        <v>1137.6000000000001</v>
      </c>
      <c r="I31" s="106">
        <f t="shared" si="0"/>
        <v>0.22460776218001652</v>
      </c>
      <c r="J31" s="104">
        <f t="shared" si="5"/>
        <v>11317.718499999995</v>
      </c>
      <c r="K31" s="105">
        <v>4.08</v>
      </c>
      <c r="L31" s="104">
        <f t="shared" si="6"/>
        <v>1838.3639999999984</v>
      </c>
      <c r="M31" s="105">
        <v>2.83</v>
      </c>
      <c r="N31" s="102">
        <f t="shared" si="7"/>
        <v>13.339056753954136</v>
      </c>
      <c r="O31" s="102">
        <f>'ВЛ 35 кВ'!G33+'ВЛ 35 кВ'!L33</f>
        <v>16.9505535570609</v>
      </c>
      <c r="P31" s="103">
        <f t="shared" si="8"/>
        <v>142.59456639919713</v>
      </c>
      <c r="Q31" s="104">
        <f t="shared" si="9"/>
        <v>1770.5529000000001</v>
      </c>
      <c r="R31" s="105">
        <v>1351.8</v>
      </c>
      <c r="S31" s="104">
        <f t="shared" si="10"/>
        <v>772.91640000000018</v>
      </c>
      <c r="T31" s="105">
        <v>766.80000000000007</v>
      </c>
      <c r="U31" s="178">
        <f t="shared" si="1"/>
        <v>0.21800165152766307</v>
      </c>
      <c r="V31" s="59">
        <f t="shared" si="11"/>
        <v>10860.547499999995</v>
      </c>
      <c r="W31" s="46">
        <v>3.96</v>
      </c>
      <c r="X31" s="59">
        <f t="shared" si="12"/>
        <v>2524.3699999999994</v>
      </c>
      <c r="Y31" s="46">
        <v>2.31</v>
      </c>
    </row>
    <row r="32" spans="1:25" ht="13.5" thickBot="1" x14ac:dyDescent="0.25">
      <c r="A32" s="5" t="s">
        <v>3</v>
      </c>
      <c r="B32" s="107"/>
      <c r="C32" s="108"/>
      <c r="D32" s="108"/>
      <c r="E32" s="109"/>
      <c r="F32" s="111">
        <f>SUM(F8:F31)</f>
        <v>48573.000000000015</v>
      </c>
      <c r="G32" s="109"/>
      <c r="H32" s="111">
        <f>SUM(H8:H31)</f>
        <v>29777.399999999994</v>
      </c>
      <c r="I32" s="107"/>
      <c r="J32" s="109"/>
      <c r="K32" s="111">
        <f>SUM(K8:K31)</f>
        <v>88.440000000000026</v>
      </c>
      <c r="L32" s="109"/>
      <c r="M32" s="111">
        <f>SUM(M8:M31)</f>
        <v>67.919999999999973</v>
      </c>
      <c r="N32" s="107"/>
      <c r="O32" s="108"/>
      <c r="P32" s="108"/>
      <c r="Q32" s="109"/>
      <c r="R32" s="111">
        <f>SUM(R8:R31)</f>
        <v>46294.200000000004</v>
      </c>
      <c r="S32" s="110"/>
      <c r="T32" s="111">
        <f>SUM(T8:T31)</f>
        <v>25117.200000000001</v>
      </c>
      <c r="U32" s="107"/>
      <c r="V32" s="109"/>
      <c r="W32" s="111">
        <f>SUM(W8:W31)</f>
        <v>123.64000000000001</v>
      </c>
      <c r="X32" s="109"/>
      <c r="Y32" s="111">
        <f>SUM(Y8:Y31)</f>
        <v>55.440000000000019</v>
      </c>
    </row>
    <row r="33" spans="1:25" ht="13.5" thickBot="1" x14ac:dyDescent="0.25"/>
    <row r="34" spans="1:25" ht="26.25" thickBot="1" x14ac:dyDescent="0.25">
      <c r="A34" s="95" t="s">
        <v>32</v>
      </c>
      <c r="B34" s="96">
        <f>MAX(B7:B31)</f>
        <v>19.385963985786127</v>
      </c>
      <c r="C34" s="96">
        <f>MAX(C7:C31)</f>
        <v>10.103622959083957</v>
      </c>
      <c r="D34" s="96">
        <f>MAX(D7:D31)</f>
        <v>302.01311666661144</v>
      </c>
      <c r="E34" s="99"/>
      <c r="F34" s="99"/>
      <c r="G34" s="99"/>
      <c r="H34" s="99"/>
      <c r="I34" s="100"/>
      <c r="J34" s="99"/>
      <c r="K34" s="99"/>
      <c r="L34" s="99"/>
      <c r="M34" s="99"/>
      <c r="N34" s="96">
        <f>MAX(N7:N31)</f>
        <v>25.056337725815165</v>
      </c>
      <c r="O34" s="96">
        <f>MAX(O7:O31)</f>
        <v>28.68295981160438</v>
      </c>
      <c r="P34" s="96">
        <f>MAX(P7:P31)</f>
        <v>286.6456897672349</v>
      </c>
      <c r="Q34" s="99"/>
      <c r="R34" s="99"/>
      <c r="S34" s="99"/>
      <c r="T34" s="99"/>
      <c r="U34" s="99"/>
      <c r="V34" s="99"/>
      <c r="W34" s="99"/>
      <c r="X34" s="99"/>
      <c r="Y34" s="99"/>
    </row>
    <row r="35" spans="1:25" ht="26.25" thickBot="1" x14ac:dyDescent="0.25">
      <c r="A35" s="97" t="s">
        <v>33</v>
      </c>
      <c r="B35" s="98">
        <f>MIN(B7:B31)</f>
        <v>9.9432027488273338</v>
      </c>
      <c r="C35" s="98">
        <f t="shared" ref="C35:D35" si="13">MIN(C7:C31)</f>
        <v>4.6761964020205893</v>
      </c>
      <c r="D35" s="98">
        <f t="shared" si="13"/>
        <v>153.06409702086574</v>
      </c>
      <c r="E35" s="101"/>
      <c r="F35" s="101"/>
      <c r="G35" s="101"/>
      <c r="H35" s="101"/>
      <c r="I35" s="101"/>
      <c r="J35" s="101"/>
      <c r="K35" s="101"/>
      <c r="L35" s="101"/>
      <c r="M35" s="101"/>
      <c r="N35" s="98">
        <f t="shared" ref="N35:P35" si="14">MIN(N7:N31)</f>
        <v>11.222924302062658</v>
      </c>
      <c r="O35" s="98">
        <f t="shared" si="14"/>
        <v>12.490062109797382</v>
      </c>
      <c r="P35" s="98">
        <f t="shared" si="14"/>
        <v>130.51729613012762</v>
      </c>
      <c r="Q35" s="101"/>
      <c r="R35" s="101"/>
      <c r="S35" s="101"/>
      <c r="T35" s="101"/>
      <c r="U35" s="101"/>
      <c r="V35" s="101"/>
      <c r="W35" s="101"/>
      <c r="X35" s="101"/>
      <c r="Y35" s="101"/>
    </row>
    <row r="37" spans="1:25" x14ac:dyDescent="0.2">
      <c r="A37" s="17" t="s">
        <v>15</v>
      </c>
      <c r="B37" s="17"/>
      <c r="C37" t="s">
        <v>31</v>
      </c>
      <c r="D37" s="17"/>
    </row>
    <row r="38" spans="1:25" x14ac:dyDescent="0.2">
      <c r="A38" s="17" t="s">
        <v>16</v>
      </c>
      <c r="B38" s="17"/>
      <c r="C38" t="s">
        <v>19</v>
      </c>
      <c r="D38" s="17"/>
    </row>
  </sheetData>
  <mergeCells count="22">
    <mergeCell ref="X4:Y4"/>
    <mergeCell ref="I3:M3"/>
    <mergeCell ref="U3:Y3"/>
    <mergeCell ref="A1:W1"/>
    <mergeCell ref="E4:F4"/>
    <mergeCell ref="G4:H4"/>
    <mergeCell ref="A3:A5"/>
    <mergeCell ref="Q4:R4"/>
    <mergeCell ref="B3:B5"/>
    <mergeCell ref="E3:H3"/>
    <mergeCell ref="D3:D5"/>
    <mergeCell ref="C3:C5"/>
    <mergeCell ref="I4:I5"/>
    <mergeCell ref="S4:T4"/>
    <mergeCell ref="L4:M4"/>
    <mergeCell ref="Q3:T3"/>
    <mergeCell ref="P3:P5"/>
    <mergeCell ref="J4:K4"/>
    <mergeCell ref="O3:O5"/>
    <mergeCell ref="N3:N5"/>
    <mergeCell ref="V4:W4"/>
    <mergeCell ref="U4:U5"/>
  </mergeCells>
  <phoneticPr fontId="0" type="noConversion"/>
  <printOptions horizontalCentered="1"/>
  <pageMargins left="0.39370078740157483" right="0.39370078740157483" top="0.78740157480314965" bottom="0.19685039370078741" header="0.51181102362204722" footer="0.51181102362204722"/>
  <pageSetup paperSize="9" scale="74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zoomScale="80" zoomScaleNormal="80" workbookViewId="0">
      <selection activeCell="S9" sqref="S9"/>
    </sheetView>
  </sheetViews>
  <sheetFormatPr defaultRowHeight="12.75" x14ac:dyDescent="0.2"/>
  <cols>
    <col min="1" max="1" width="7.7109375" style="26" customWidth="1"/>
    <col min="2" max="2" width="6.7109375" customWidth="1"/>
    <col min="3" max="3" width="10.7109375" customWidth="1"/>
    <col min="4" max="4" width="9.7109375" customWidth="1"/>
    <col min="5" max="5" width="10.7109375" customWidth="1"/>
    <col min="6" max="6" width="9.7109375" customWidth="1"/>
    <col min="7" max="7" width="6.7109375" customWidth="1"/>
    <col min="8" max="8" width="10.7109375" customWidth="1"/>
    <col min="9" max="9" width="9.7109375" customWidth="1"/>
    <col min="10" max="10" width="10.7109375" customWidth="1"/>
    <col min="11" max="11" width="9.7109375" customWidth="1"/>
    <col min="12" max="12" width="6.7109375" customWidth="1"/>
    <col min="13" max="13" width="10.7109375" customWidth="1"/>
    <col min="14" max="14" width="9.7109375" customWidth="1"/>
    <col min="15" max="15" width="10.7109375" customWidth="1"/>
    <col min="16" max="16" width="9.7109375" customWidth="1"/>
  </cols>
  <sheetData>
    <row r="1" spans="1:16" ht="62.25" customHeight="1" x14ac:dyDescent="0.2">
      <c r="A1" s="153" t="s">
        <v>53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</row>
    <row r="2" spans="1:16" ht="15" customHeight="1" thickBot="1" x14ac:dyDescent="0.25">
      <c r="A2" s="20"/>
      <c r="B2" s="20"/>
      <c r="C2" s="20"/>
      <c r="D2" s="20"/>
      <c r="E2" s="20"/>
      <c r="F2" s="20"/>
    </row>
    <row r="3" spans="1:16" ht="15" customHeight="1" thickBot="1" x14ac:dyDescent="0.25">
      <c r="A3" s="129"/>
      <c r="B3" s="162" t="s">
        <v>55</v>
      </c>
      <c r="C3" s="163"/>
      <c r="D3" s="163"/>
      <c r="E3" s="163"/>
      <c r="F3" s="164"/>
      <c r="G3" s="161" t="s">
        <v>54</v>
      </c>
      <c r="H3" s="161"/>
      <c r="I3" s="161"/>
      <c r="J3" s="161"/>
      <c r="K3" s="161"/>
      <c r="L3" s="161" t="s">
        <v>56</v>
      </c>
      <c r="M3" s="161"/>
      <c r="N3" s="161"/>
      <c r="O3" s="161"/>
      <c r="P3" s="161"/>
    </row>
    <row r="4" spans="1:16" ht="15.95" customHeight="1" thickBot="1" x14ac:dyDescent="0.25">
      <c r="A4" s="159" t="s">
        <v>0</v>
      </c>
      <c r="B4" s="159" t="s">
        <v>24</v>
      </c>
      <c r="C4" s="156" t="s">
        <v>25</v>
      </c>
      <c r="D4" s="157"/>
      <c r="E4" s="157"/>
      <c r="F4" s="158"/>
      <c r="G4" s="159" t="s">
        <v>24</v>
      </c>
      <c r="H4" s="156" t="s">
        <v>25</v>
      </c>
      <c r="I4" s="157"/>
      <c r="J4" s="157"/>
      <c r="K4" s="158"/>
      <c r="L4" s="159" t="s">
        <v>24</v>
      </c>
      <c r="M4" s="156" t="s">
        <v>25</v>
      </c>
      <c r="N4" s="157"/>
      <c r="O4" s="157"/>
      <c r="P4" s="158"/>
    </row>
    <row r="5" spans="1:16" ht="15.95" customHeight="1" thickBot="1" x14ac:dyDescent="0.25">
      <c r="A5" s="159"/>
      <c r="B5" s="159"/>
      <c r="C5" s="139" t="s">
        <v>8</v>
      </c>
      <c r="D5" s="141"/>
      <c r="E5" s="139" t="s">
        <v>9</v>
      </c>
      <c r="F5" s="141"/>
      <c r="G5" s="159"/>
      <c r="H5" s="139" t="s">
        <v>8</v>
      </c>
      <c r="I5" s="141"/>
      <c r="J5" s="139" t="s">
        <v>9</v>
      </c>
      <c r="K5" s="141"/>
      <c r="L5" s="159"/>
      <c r="M5" s="139" t="s">
        <v>8</v>
      </c>
      <c r="N5" s="141"/>
      <c r="O5" s="139" t="s">
        <v>9</v>
      </c>
      <c r="P5" s="141"/>
    </row>
    <row r="6" spans="1:16" ht="15.95" customHeight="1" thickBot="1" x14ac:dyDescent="0.25">
      <c r="A6" s="159"/>
      <c r="B6" s="159"/>
      <c r="C6" s="154" t="s">
        <v>26</v>
      </c>
      <c r="D6" s="155"/>
      <c r="E6" s="154" t="s">
        <v>26</v>
      </c>
      <c r="F6" s="155"/>
      <c r="G6" s="159"/>
      <c r="H6" s="154" t="s">
        <v>26</v>
      </c>
      <c r="I6" s="155"/>
      <c r="J6" s="154" t="s">
        <v>26</v>
      </c>
      <c r="K6" s="155"/>
      <c r="L6" s="159"/>
      <c r="M6" s="154" t="s">
        <v>26</v>
      </c>
      <c r="N6" s="155"/>
      <c r="O6" s="154" t="s">
        <v>26</v>
      </c>
      <c r="P6" s="155"/>
    </row>
    <row r="7" spans="1:16" ht="14.1" customHeight="1" thickBot="1" x14ac:dyDescent="0.25">
      <c r="A7" s="160"/>
      <c r="B7" s="160"/>
      <c r="C7" s="8" t="s">
        <v>4</v>
      </c>
      <c r="D7" s="7">
        <v>21000</v>
      </c>
      <c r="E7" s="8" t="s">
        <v>4</v>
      </c>
      <c r="F7" s="7">
        <v>21000</v>
      </c>
      <c r="G7" s="160"/>
      <c r="H7" s="8" t="s">
        <v>4</v>
      </c>
      <c r="I7" s="7">
        <v>21000</v>
      </c>
      <c r="J7" s="8" t="s">
        <v>4</v>
      </c>
      <c r="K7" s="7">
        <v>21000</v>
      </c>
      <c r="L7" s="160"/>
      <c r="M7" s="8" t="s">
        <v>4</v>
      </c>
      <c r="N7" s="7">
        <v>21000</v>
      </c>
      <c r="O7" s="8" t="s">
        <v>4</v>
      </c>
      <c r="P7" s="7">
        <v>21000</v>
      </c>
    </row>
    <row r="8" spans="1:16" ht="26.1" customHeight="1" thickBot="1" x14ac:dyDescent="0.25">
      <c r="A8" s="7" t="s">
        <v>11</v>
      </c>
      <c r="B8" s="7" t="s">
        <v>1</v>
      </c>
      <c r="C8" s="21" t="s">
        <v>6</v>
      </c>
      <c r="D8" s="22" t="s">
        <v>5</v>
      </c>
      <c r="E8" s="21" t="s">
        <v>6</v>
      </c>
      <c r="F8" s="22" t="s">
        <v>5</v>
      </c>
      <c r="G8" s="7" t="s">
        <v>1</v>
      </c>
      <c r="H8" s="21" t="s">
        <v>6</v>
      </c>
      <c r="I8" s="22" t="s">
        <v>5</v>
      </c>
      <c r="J8" s="21" t="s">
        <v>6</v>
      </c>
      <c r="K8" s="22" t="s">
        <v>5</v>
      </c>
      <c r="L8" s="7" t="s">
        <v>1</v>
      </c>
      <c r="M8" s="21" t="s">
        <v>6</v>
      </c>
      <c r="N8" s="22" t="s">
        <v>5</v>
      </c>
      <c r="O8" s="21" t="s">
        <v>6</v>
      </c>
      <c r="P8" s="22" t="s">
        <v>5</v>
      </c>
    </row>
    <row r="9" spans="1:16" ht="14.1" customHeight="1" x14ac:dyDescent="0.2">
      <c r="A9" s="23">
        <v>0</v>
      </c>
      <c r="B9" s="72"/>
      <c r="C9" s="56">
        <v>335.56029999999998</v>
      </c>
      <c r="D9" s="42" t="s">
        <v>10</v>
      </c>
      <c r="E9" s="56">
        <v>104.6431</v>
      </c>
      <c r="F9" s="42" t="s">
        <v>10</v>
      </c>
      <c r="G9" s="76"/>
      <c r="H9" s="56">
        <v>260.66800000000001</v>
      </c>
      <c r="I9" s="42" t="s">
        <v>10</v>
      </c>
      <c r="J9" s="56">
        <v>95.733000000000004</v>
      </c>
      <c r="K9" s="42" t="s">
        <v>10</v>
      </c>
      <c r="L9" s="76"/>
      <c r="M9" s="56">
        <v>332.18200000000002</v>
      </c>
      <c r="N9" s="42" t="s">
        <v>10</v>
      </c>
      <c r="O9" s="56">
        <v>189.643</v>
      </c>
      <c r="P9" s="42" t="s">
        <v>10</v>
      </c>
    </row>
    <row r="10" spans="1:16" ht="14.1" customHeight="1" x14ac:dyDescent="0.2">
      <c r="A10" s="1">
        <v>4.1666666666666664E-2</v>
      </c>
      <c r="B10" s="72">
        <f>(D10^2+F10^2)^0.5/37.5/1.73</f>
        <v>7.093376335560027</v>
      </c>
      <c r="C10" s="57">
        <f>C9+D10/D$7</f>
        <v>335.57990000000001</v>
      </c>
      <c r="D10" s="52">
        <v>411.6</v>
      </c>
      <c r="E10" s="57">
        <f>E9+F10/F$7</f>
        <v>104.6529</v>
      </c>
      <c r="F10" s="43">
        <v>205.8</v>
      </c>
      <c r="G10" s="72">
        <f>(I10^2+K10^2)^0.5/37.5/1.73</f>
        <v>4.5778011267568397</v>
      </c>
      <c r="H10" s="57">
        <f>H9+I10/I$7</f>
        <v>260.68040000000002</v>
      </c>
      <c r="I10" s="52">
        <v>260.39999999999998</v>
      </c>
      <c r="J10" s="57">
        <f>J9+K10/K$7</f>
        <v>95.739800000000002</v>
      </c>
      <c r="K10" s="43">
        <v>142.80000000000001</v>
      </c>
      <c r="L10" s="72">
        <f>(N10^2+P10^2)^0.5/37.5/1.73</f>
        <v>11.440107283705942</v>
      </c>
      <c r="M10" s="57">
        <f>M9+N10/N$7</f>
        <v>332.21100000000001</v>
      </c>
      <c r="N10" s="52">
        <v>609</v>
      </c>
      <c r="O10" s="57">
        <f>O9+P10/P$7</f>
        <v>189.66319999999999</v>
      </c>
      <c r="P10" s="43">
        <v>424.2</v>
      </c>
    </row>
    <row r="11" spans="1:16" ht="14.1" customHeight="1" x14ac:dyDescent="0.2">
      <c r="A11" s="1">
        <v>8.3333333333333301E-2</v>
      </c>
      <c r="B11" s="72">
        <f t="shared" ref="B11:B33" si="0">(D11^2+F11^2)^0.5/37.5/1.73</f>
        <v>5.1832354148896798</v>
      </c>
      <c r="C11" s="57">
        <f t="shared" ref="C11:E33" si="1">C10+D11/D$7</f>
        <v>335.59410000000003</v>
      </c>
      <c r="D11" s="43">
        <v>298.2</v>
      </c>
      <c r="E11" s="57">
        <f t="shared" si="1"/>
        <v>104.66030000000001</v>
      </c>
      <c r="F11" s="43">
        <v>155.4</v>
      </c>
      <c r="G11" s="72">
        <f t="shared" ref="G11:G33" si="2">(I11^2+K11^2)^0.5/37.5/1.73</f>
        <v>4.3608211383907713</v>
      </c>
      <c r="H11" s="57">
        <f t="shared" ref="H11:H33" si="3">H10+I11/I$7</f>
        <v>260.69220000000001</v>
      </c>
      <c r="I11" s="43">
        <v>247.8</v>
      </c>
      <c r="J11" s="57">
        <f t="shared" ref="J11:J33" si="4">J10+K11/K$7</f>
        <v>95.746300000000005</v>
      </c>
      <c r="K11" s="43">
        <v>136.5</v>
      </c>
      <c r="L11" s="72">
        <f t="shared" ref="L11:L33" si="5">(N11^2+P11^2)^0.5/37.5/1.73</f>
        <v>9.4201537320077051</v>
      </c>
      <c r="M11" s="57">
        <f t="shared" ref="M11:M33" si="6">M10+N11/N$7</f>
        <v>332.23410000000001</v>
      </c>
      <c r="N11" s="43">
        <v>485.1</v>
      </c>
      <c r="O11" s="57">
        <f t="shared" ref="O11:O33" si="7">O10+P11/P$7</f>
        <v>189.68089999999998</v>
      </c>
      <c r="P11" s="43">
        <v>371.7</v>
      </c>
    </row>
    <row r="12" spans="1:16" ht="14.1" customHeight="1" x14ac:dyDescent="0.2">
      <c r="A12" s="1">
        <v>0.125</v>
      </c>
      <c r="B12" s="72">
        <f t="shared" si="0"/>
        <v>4.9512257714679224</v>
      </c>
      <c r="C12" s="57">
        <f t="shared" si="1"/>
        <v>335.60770000000002</v>
      </c>
      <c r="D12" s="43">
        <v>285.60000000000002</v>
      </c>
      <c r="E12" s="57">
        <f t="shared" si="1"/>
        <v>104.66730000000001</v>
      </c>
      <c r="F12" s="43">
        <v>147</v>
      </c>
      <c r="G12" s="72">
        <f t="shared" si="2"/>
        <v>3.9269156145049533</v>
      </c>
      <c r="H12" s="57">
        <f t="shared" si="3"/>
        <v>260.70280000000002</v>
      </c>
      <c r="I12" s="43">
        <v>222.6</v>
      </c>
      <c r="J12" s="57">
        <f t="shared" si="4"/>
        <v>95.752200000000002</v>
      </c>
      <c r="K12" s="43">
        <v>123.9</v>
      </c>
      <c r="L12" s="72">
        <f t="shared" si="5"/>
        <v>8.6761107217947142</v>
      </c>
      <c r="M12" s="57">
        <f t="shared" si="6"/>
        <v>332.25530000000003</v>
      </c>
      <c r="N12" s="43">
        <v>445.2</v>
      </c>
      <c r="O12" s="57">
        <f t="shared" si="7"/>
        <v>189.69729999999998</v>
      </c>
      <c r="P12" s="43">
        <v>344.40000000000003</v>
      </c>
    </row>
    <row r="13" spans="1:16" s="118" customFormat="1" ht="14.1" customHeight="1" x14ac:dyDescent="0.2">
      <c r="A13" s="36">
        <v>0.16666666666666699</v>
      </c>
      <c r="B13" s="73">
        <f t="shared" si="0"/>
        <v>4.7777201302317138</v>
      </c>
      <c r="C13" s="58">
        <f t="shared" si="1"/>
        <v>335.62080000000003</v>
      </c>
      <c r="D13" s="44">
        <v>275.10000000000002</v>
      </c>
      <c r="E13" s="58">
        <f t="shared" si="1"/>
        <v>104.67410000000001</v>
      </c>
      <c r="F13" s="44">
        <v>142.80000000000001</v>
      </c>
      <c r="G13" s="73">
        <f t="shared" si="2"/>
        <v>3.9552307702655822</v>
      </c>
      <c r="H13" s="58">
        <f t="shared" si="3"/>
        <v>260.71350000000001</v>
      </c>
      <c r="I13" s="44">
        <v>224.70000000000002</v>
      </c>
      <c r="J13" s="58">
        <f t="shared" si="4"/>
        <v>95.758099999999999</v>
      </c>
      <c r="K13" s="44">
        <v>123.9</v>
      </c>
      <c r="L13" s="73">
        <f t="shared" si="5"/>
        <v>8.6761107217947142</v>
      </c>
      <c r="M13" s="58">
        <f t="shared" si="6"/>
        <v>332.27650000000006</v>
      </c>
      <c r="N13" s="44">
        <v>445.2</v>
      </c>
      <c r="O13" s="58">
        <f t="shared" si="7"/>
        <v>189.71369999999999</v>
      </c>
      <c r="P13" s="44">
        <v>344.40000000000003</v>
      </c>
    </row>
    <row r="14" spans="1:16" ht="14.1" customHeight="1" x14ac:dyDescent="0.2">
      <c r="A14" s="1">
        <v>0.20833333333333301</v>
      </c>
      <c r="B14" s="72">
        <f t="shared" si="0"/>
        <v>4.6761964020205893</v>
      </c>
      <c r="C14" s="57">
        <f t="shared" si="1"/>
        <v>335.63380000000001</v>
      </c>
      <c r="D14" s="43">
        <v>273</v>
      </c>
      <c r="E14" s="57">
        <f t="shared" si="1"/>
        <v>104.68040000000001</v>
      </c>
      <c r="F14" s="43">
        <v>132.30000000000001</v>
      </c>
      <c r="G14" s="72">
        <f t="shared" si="2"/>
        <v>3.9955576922808347</v>
      </c>
      <c r="H14" s="57">
        <f t="shared" si="3"/>
        <v>260.72450000000003</v>
      </c>
      <c r="I14" s="43">
        <v>231</v>
      </c>
      <c r="J14" s="57">
        <f t="shared" si="4"/>
        <v>95.7637</v>
      </c>
      <c r="K14" s="43">
        <v>117.60000000000001</v>
      </c>
      <c r="L14" s="72">
        <f t="shared" si="5"/>
        <v>8.4945044175165467</v>
      </c>
      <c r="M14" s="57">
        <f t="shared" si="6"/>
        <v>332.29730000000006</v>
      </c>
      <c r="N14" s="43">
        <v>436.8</v>
      </c>
      <c r="O14" s="57">
        <f t="shared" si="7"/>
        <v>189.72969999999998</v>
      </c>
      <c r="P14" s="43">
        <v>336</v>
      </c>
    </row>
    <row r="15" spans="1:16" ht="14.1" customHeight="1" x14ac:dyDescent="0.2">
      <c r="A15" s="1">
        <v>0.25</v>
      </c>
      <c r="B15" s="72">
        <f t="shared" si="0"/>
        <v>4.9432833879125937</v>
      </c>
      <c r="C15" s="57">
        <f t="shared" si="1"/>
        <v>335.64780000000002</v>
      </c>
      <c r="D15" s="43">
        <v>294</v>
      </c>
      <c r="E15" s="57">
        <f t="shared" si="1"/>
        <v>104.68650000000001</v>
      </c>
      <c r="F15" s="43">
        <v>128.1</v>
      </c>
      <c r="G15" s="72">
        <f t="shared" si="2"/>
        <v>4.4122974142787026</v>
      </c>
      <c r="H15" s="57">
        <f t="shared" si="3"/>
        <v>260.73710000000005</v>
      </c>
      <c r="I15" s="43">
        <v>264.60000000000002</v>
      </c>
      <c r="J15" s="57">
        <f t="shared" si="4"/>
        <v>95.768900000000002</v>
      </c>
      <c r="K15" s="43">
        <v>109.2</v>
      </c>
      <c r="L15" s="72">
        <f t="shared" si="5"/>
        <v>10.174259554682607</v>
      </c>
      <c r="M15" s="57">
        <f t="shared" si="6"/>
        <v>332.32470000000006</v>
      </c>
      <c r="N15" s="43">
        <v>575.4</v>
      </c>
      <c r="O15" s="57">
        <f t="shared" si="7"/>
        <v>189.74509999999998</v>
      </c>
      <c r="P15" s="43">
        <v>323.40000000000003</v>
      </c>
    </row>
    <row r="16" spans="1:16" ht="14.1" customHeight="1" x14ac:dyDescent="0.2">
      <c r="A16" s="1">
        <v>0.29166666666666702</v>
      </c>
      <c r="B16" s="72">
        <f t="shared" si="0"/>
        <v>6.8788983279705125</v>
      </c>
      <c r="C16" s="57">
        <f t="shared" si="1"/>
        <v>335.66800000000001</v>
      </c>
      <c r="D16" s="43">
        <v>424.2</v>
      </c>
      <c r="E16" s="57">
        <f t="shared" si="1"/>
        <v>104.69310000000002</v>
      </c>
      <c r="F16" s="43">
        <v>138.6</v>
      </c>
      <c r="G16" s="72">
        <f t="shared" si="2"/>
        <v>5.138976827089496</v>
      </c>
      <c r="H16" s="57">
        <f t="shared" si="3"/>
        <v>260.75210000000004</v>
      </c>
      <c r="I16" s="43">
        <v>315</v>
      </c>
      <c r="J16" s="57">
        <f t="shared" si="4"/>
        <v>95.774100000000004</v>
      </c>
      <c r="K16" s="43">
        <v>109.2</v>
      </c>
      <c r="L16" s="72">
        <f t="shared" si="5"/>
        <v>12.815104356287337</v>
      </c>
      <c r="M16" s="57">
        <f t="shared" si="6"/>
        <v>332.36100000000005</v>
      </c>
      <c r="N16" s="43">
        <v>762.30000000000007</v>
      </c>
      <c r="O16" s="57">
        <f t="shared" si="7"/>
        <v>189.76089999999999</v>
      </c>
      <c r="P16" s="43">
        <v>331.8</v>
      </c>
    </row>
    <row r="17" spans="1:16" ht="14.1" customHeight="1" x14ac:dyDescent="0.2">
      <c r="A17" s="1">
        <v>0.33333333333333298</v>
      </c>
      <c r="B17" s="72">
        <f t="shared" si="0"/>
        <v>7.9126468149684452</v>
      </c>
      <c r="C17" s="57">
        <f t="shared" si="1"/>
        <v>335.69119999999998</v>
      </c>
      <c r="D17" s="43">
        <v>487.2</v>
      </c>
      <c r="E17" s="57">
        <f t="shared" si="1"/>
        <v>104.70080000000002</v>
      </c>
      <c r="F17" s="43">
        <v>161.70000000000002</v>
      </c>
      <c r="G17" s="72">
        <f t="shared" si="2"/>
        <v>5.8270391605625633</v>
      </c>
      <c r="H17" s="57">
        <f t="shared" si="3"/>
        <v>260.76900000000006</v>
      </c>
      <c r="I17" s="43">
        <v>354.90000000000003</v>
      </c>
      <c r="J17" s="57">
        <f t="shared" si="4"/>
        <v>95.780300000000011</v>
      </c>
      <c r="K17" s="43">
        <v>130.19999999999999</v>
      </c>
      <c r="L17" s="72">
        <f t="shared" si="5"/>
        <v>15.432860066600643</v>
      </c>
      <c r="M17" s="57">
        <f t="shared" si="6"/>
        <v>332.40390000000002</v>
      </c>
      <c r="N17" s="43">
        <v>900.9</v>
      </c>
      <c r="O17" s="57">
        <f t="shared" si="7"/>
        <v>189.7817</v>
      </c>
      <c r="P17" s="43">
        <v>436.8</v>
      </c>
    </row>
    <row r="18" spans="1:16" ht="14.1" customHeight="1" x14ac:dyDescent="0.2">
      <c r="A18" s="112">
        <v>0.375</v>
      </c>
      <c r="B18" s="119">
        <f t="shared" si="0"/>
        <v>8.3228528792386065</v>
      </c>
      <c r="C18" s="115">
        <f t="shared" si="1"/>
        <v>335.71569999999997</v>
      </c>
      <c r="D18" s="116">
        <v>514.5</v>
      </c>
      <c r="E18" s="115">
        <f t="shared" si="1"/>
        <v>104.70860000000002</v>
      </c>
      <c r="F18" s="116">
        <v>163.80000000000001</v>
      </c>
      <c r="G18" s="119">
        <f t="shared" si="2"/>
        <v>9.5302409377650061</v>
      </c>
      <c r="H18" s="115">
        <f t="shared" si="3"/>
        <v>260.79490000000004</v>
      </c>
      <c r="I18" s="116">
        <v>543.9</v>
      </c>
      <c r="J18" s="115">
        <f t="shared" si="4"/>
        <v>95.794300000000007</v>
      </c>
      <c r="K18" s="116">
        <v>294</v>
      </c>
      <c r="L18" s="119">
        <f t="shared" si="5"/>
        <v>17.603178144429585</v>
      </c>
      <c r="M18" s="115">
        <f t="shared" si="6"/>
        <v>332.45250000000004</v>
      </c>
      <c r="N18" s="116">
        <v>1020.6</v>
      </c>
      <c r="O18" s="115">
        <f t="shared" si="7"/>
        <v>189.80610000000001</v>
      </c>
      <c r="P18" s="116">
        <v>512.4</v>
      </c>
    </row>
    <row r="19" spans="1:16" s="118" customFormat="1" ht="14.1" customHeight="1" x14ac:dyDescent="0.2">
      <c r="A19" s="36">
        <v>0.41666666666666702</v>
      </c>
      <c r="B19" s="73">
        <f t="shared" si="0"/>
        <v>9.1430619347669886</v>
      </c>
      <c r="C19" s="58">
        <f t="shared" si="1"/>
        <v>335.74229999999994</v>
      </c>
      <c r="D19" s="44">
        <v>558.6</v>
      </c>
      <c r="E19" s="58">
        <f t="shared" si="1"/>
        <v>104.71810000000002</v>
      </c>
      <c r="F19" s="44">
        <v>199.5</v>
      </c>
      <c r="G19" s="73">
        <f t="shared" si="2"/>
        <v>10.336711436809871</v>
      </c>
      <c r="H19" s="58">
        <f t="shared" si="3"/>
        <v>260.82230000000004</v>
      </c>
      <c r="I19" s="44">
        <v>575.4</v>
      </c>
      <c r="J19" s="58">
        <f t="shared" si="4"/>
        <v>95.810700000000011</v>
      </c>
      <c r="K19" s="44">
        <v>344.40000000000003</v>
      </c>
      <c r="L19" s="73">
        <f t="shared" si="5"/>
        <v>18.346248374794509</v>
      </c>
      <c r="M19" s="58">
        <f t="shared" si="6"/>
        <v>332.50260000000003</v>
      </c>
      <c r="N19" s="44">
        <v>1052.0999999999999</v>
      </c>
      <c r="O19" s="58">
        <f t="shared" si="7"/>
        <v>189.83260000000001</v>
      </c>
      <c r="P19" s="44">
        <v>556.5</v>
      </c>
    </row>
    <row r="20" spans="1:16" ht="14.1" customHeight="1" x14ac:dyDescent="0.2">
      <c r="A20" s="1">
        <v>0.45833333333333298</v>
      </c>
      <c r="B20" s="72">
        <f t="shared" si="0"/>
        <v>8.9275338159772399</v>
      </c>
      <c r="C20" s="57">
        <f t="shared" si="1"/>
        <v>335.76829999999995</v>
      </c>
      <c r="D20" s="43">
        <v>546</v>
      </c>
      <c r="E20" s="57">
        <f t="shared" si="1"/>
        <v>104.72730000000003</v>
      </c>
      <c r="F20" s="43">
        <v>193.20000000000002</v>
      </c>
      <c r="G20" s="72">
        <f t="shared" si="2"/>
        <v>8.8753871790249423</v>
      </c>
      <c r="H20" s="57">
        <f t="shared" si="3"/>
        <v>260.84660000000002</v>
      </c>
      <c r="I20" s="43">
        <v>510.3</v>
      </c>
      <c r="J20" s="57">
        <f t="shared" si="4"/>
        <v>95.823400000000007</v>
      </c>
      <c r="K20" s="43">
        <v>266.7</v>
      </c>
      <c r="L20" s="72">
        <f t="shared" si="5"/>
        <v>16.317597641286525</v>
      </c>
      <c r="M20" s="57">
        <f t="shared" si="6"/>
        <v>332.54810000000003</v>
      </c>
      <c r="N20" s="43">
        <v>955.5</v>
      </c>
      <c r="O20" s="57">
        <f t="shared" si="7"/>
        <v>189.85430000000002</v>
      </c>
      <c r="P20" s="43">
        <v>455.7</v>
      </c>
    </row>
    <row r="21" spans="1:16" ht="14.1" customHeight="1" x14ac:dyDescent="0.2">
      <c r="A21" s="1">
        <v>0.5</v>
      </c>
      <c r="B21" s="72">
        <f t="shared" si="0"/>
        <v>8.7120859564200721</v>
      </c>
      <c r="C21" s="57">
        <f t="shared" si="1"/>
        <v>335.79369999999994</v>
      </c>
      <c r="D21" s="43">
        <v>533.4</v>
      </c>
      <c r="E21" s="57">
        <f t="shared" si="1"/>
        <v>104.73620000000003</v>
      </c>
      <c r="F21" s="43">
        <v>186.9</v>
      </c>
      <c r="G21" s="72">
        <f t="shared" si="2"/>
        <v>9.4038442713297474</v>
      </c>
      <c r="H21" s="57">
        <f t="shared" si="3"/>
        <v>260.87200000000001</v>
      </c>
      <c r="I21" s="43">
        <v>533.4</v>
      </c>
      <c r="J21" s="57">
        <f t="shared" si="4"/>
        <v>95.837500000000006</v>
      </c>
      <c r="K21" s="43">
        <v>296.10000000000002</v>
      </c>
      <c r="L21" s="72">
        <f t="shared" si="5"/>
        <v>16.618994393162943</v>
      </c>
      <c r="M21" s="57">
        <f t="shared" si="6"/>
        <v>332.59390000000002</v>
      </c>
      <c r="N21" s="43">
        <v>961.80000000000007</v>
      </c>
      <c r="O21" s="57">
        <f t="shared" si="7"/>
        <v>189.87750000000003</v>
      </c>
      <c r="P21" s="43">
        <v>487.2</v>
      </c>
    </row>
    <row r="22" spans="1:16" ht="14.1" customHeight="1" x14ac:dyDescent="0.2">
      <c r="A22" s="1">
        <v>0.54166666666666696</v>
      </c>
      <c r="B22" s="72">
        <f t="shared" si="0"/>
        <v>8.8646373633036717</v>
      </c>
      <c r="C22" s="57">
        <f t="shared" si="1"/>
        <v>335.81969999999995</v>
      </c>
      <c r="D22" s="43">
        <v>546</v>
      </c>
      <c r="E22" s="57">
        <f t="shared" si="1"/>
        <v>104.74480000000003</v>
      </c>
      <c r="F22" s="43">
        <v>180.6</v>
      </c>
      <c r="G22" s="72">
        <f t="shared" si="2"/>
        <v>6.6151998248460782</v>
      </c>
      <c r="H22" s="57">
        <f t="shared" si="3"/>
        <v>260.89120000000003</v>
      </c>
      <c r="I22" s="43">
        <v>403.2</v>
      </c>
      <c r="J22" s="57">
        <f t="shared" si="4"/>
        <v>95.844500000000011</v>
      </c>
      <c r="K22" s="43">
        <v>147</v>
      </c>
      <c r="L22" s="72">
        <f t="shared" si="5"/>
        <v>14.646817604154366</v>
      </c>
      <c r="M22" s="57">
        <f t="shared" si="6"/>
        <v>332.63550000000004</v>
      </c>
      <c r="N22" s="43">
        <v>873.6</v>
      </c>
      <c r="O22" s="57">
        <f t="shared" si="7"/>
        <v>189.89530000000002</v>
      </c>
      <c r="P22" s="43">
        <v>373.8</v>
      </c>
    </row>
    <row r="23" spans="1:16" ht="14.1" customHeight="1" x14ac:dyDescent="0.2">
      <c r="A23" s="1">
        <v>0.58333333333333304</v>
      </c>
      <c r="B23" s="72">
        <f t="shared" si="0"/>
        <v>8.4876556267730123</v>
      </c>
      <c r="C23" s="57">
        <f t="shared" si="1"/>
        <v>335.84439999999995</v>
      </c>
      <c r="D23" s="43">
        <v>518.70000000000005</v>
      </c>
      <c r="E23" s="57">
        <f t="shared" si="1"/>
        <v>104.75360000000002</v>
      </c>
      <c r="F23" s="43">
        <v>184.8</v>
      </c>
      <c r="G23" s="72">
        <f t="shared" si="2"/>
        <v>9.9314548775004976</v>
      </c>
      <c r="H23" s="57">
        <f t="shared" si="3"/>
        <v>260.91750000000002</v>
      </c>
      <c r="I23" s="43">
        <v>552.30000000000007</v>
      </c>
      <c r="J23" s="57">
        <f t="shared" si="4"/>
        <v>95.860300000000009</v>
      </c>
      <c r="K23" s="43">
        <v>331.8</v>
      </c>
      <c r="L23" s="72">
        <f t="shared" si="5"/>
        <v>16.362197312263071</v>
      </c>
      <c r="M23" s="57">
        <f t="shared" si="6"/>
        <v>332.68020000000001</v>
      </c>
      <c r="N23" s="43">
        <v>938.7</v>
      </c>
      <c r="O23" s="57">
        <f t="shared" si="7"/>
        <v>189.91890000000001</v>
      </c>
      <c r="P23" s="43">
        <v>495.6</v>
      </c>
    </row>
    <row r="24" spans="1:16" ht="14.1" customHeight="1" x14ac:dyDescent="0.2">
      <c r="A24" s="1">
        <v>0.625</v>
      </c>
      <c r="B24" s="72">
        <f t="shared" si="0"/>
        <v>8.5319823905299099</v>
      </c>
      <c r="C24" s="57">
        <f t="shared" si="1"/>
        <v>335.86909999999995</v>
      </c>
      <c r="D24" s="43">
        <v>518.70000000000005</v>
      </c>
      <c r="E24" s="57">
        <f t="shared" si="1"/>
        <v>104.76280000000003</v>
      </c>
      <c r="F24" s="43">
        <v>193.20000000000002</v>
      </c>
      <c r="G24" s="72">
        <f t="shared" si="2"/>
        <v>9.687269699266956</v>
      </c>
      <c r="H24" s="57">
        <f t="shared" si="3"/>
        <v>260.94310000000002</v>
      </c>
      <c r="I24" s="43">
        <v>537.6</v>
      </c>
      <c r="J24" s="57">
        <f t="shared" si="4"/>
        <v>95.875800000000012</v>
      </c>
      <c r="K24" s="43">
        <v>325.5</v>
      </c>
      <c r="L24" s="72">
        <f t="shared" si="5"/>
        <v>16.882344666210159</v>
      </c>
      <c r="M24" s="57">
        <f t="shared" si="6"/>
        <v>332.72640000000001</v>
      </c>
      <c r="N24" s="43">
        <v>970.2</v>
      </c>
      <c r="O24" s="57">
        <f t="shared" si="7"/>
        <v>189.94310000000002</v>
      </c>
      <c r="P24" s="43">
        <v>508.2</v>
      </c>
    </row>
    <row r="25" spans="1:16" ht="14.1" customHeight="1" x14ac:dyDescent="0.2">
      <c r="A25" s="1">
        <v>0.66666666666666696</v>
      </c>
      <c r="B25" s="72">
        <f t="shared" si="0"/>
        <v>8.6838365565595765</v>
      </c>
      <c r="C25" s="57">
        <f t="shared" si="1"/>
        <v>335.89429999999993</v>
      </c>
      <c r="D25" s="43">
        <v>529.20000000000005</v>
      </c>
      <c r="E25" s="57">
        <f t="shared" si="1"/>
        <v>104.77200000000003</v>
      </c>
      <c r="F25" s="43">
        <v>193.20000000000002</v>
      </c>
      <c r="G25" s="72">
        <f t="shared" si="2"/>
        <v>8.2153994993432917</v>
      </c>
      <c r="H25" s="57">
        <f t="shared" si="3"/>
        <v>260.96530000000001</v>
      </c>
      <c r="I25" s="43">
        <v>466.2</v>
      </c>
      <c r="J25" s="57">
        <f t="shared" si="4"/>
        <v>95.888100000000009</v>
      </c>
      <c r="K25" s="43">
        <v>258.3</v>
      </c>
      <c r="L25" s="72">
        <f t="shared" si="5"/>
        <v>16.546613994876594</v>
      </c>
      <c r="M25" s="57">
        <f t="shared" si="6"/>
        <v>332.77199999999999</v>
      </c>
      <c r="N25" s="43">
        <v>957.6</v>
      </c>
      <c r="O25" s="57">
        <f t="shared" si="7"/>
        <v>189.96620000000001</v>
      </c>
      <c r="P25" s="43">
        <v>485.1</v>
      </c>
    </row>
    <row r="26" spans="1:16" ht="14.1" customHeight="1" x14ac:dyDescent="0.2">
      <c r="A26" s="1">
        <v>0.70833333333333304</v>
      </c>
      <c r="B26" s="72">
        <f t="shared" si="0"/>
        <v>9.0407226135259897</v>
      </c>
      <c r="C26" s="57">
        <f t="shared" si="1"/>
        <v>335.92059999999992</v>
      </c>
      <c r="D26" s="43">
        <v>552.30000000000007</v>
      </c>
      <c r="E26" s="57">
        <f t="shared" si="1"/>
        <v>104.78140000000003</v>
      </c>
      <c r="F26" s="45">
        <v>197.4</v>
      </c>
      <c r="G26" s="72">
        <f t="shared" si="2"/>
        <v>8.6724868675238014</v>
      </c>
      <c r="H26" s="57">
        <f t="shared" si="3"/>
        <v>260.98849999999999</v>
      </c>
      <c r="I26" s="43">
        <v>487.2</v>
      </c>
      <c r="J26" s="57">
        <f t="shared" si="4"/>
        <v>95.901500000000013</v>
      </c>
      <c r="K26" s="45">
        <v>281.40000000000003</v>
      </c>
      <c r="L26" s="72">
        <f t="shared" si="5"/>
        <v>16.966945358225232</v>
      </c>
      <c r="M26" s="57">
        <f t="shared" si="6"/>
        <v>332.81909999999999</v>
      </c>
      <c r="N26" s="43">
        <v>989.1</v>
      </c>
      <c r="O26" s="57">
        <f t="shared" si="7"/>
        <v>189.98920000000001</v>
      </c>
      <c r="P26" s="45">
        <v>483</v>
      </c>
    </row>
    <row r="27" spans="1:16" ht="14.1" customHeight="1" x14ac:dyDescent="0.2">
      <c r="A27" s="112">
        <v>0.75</v>
      </c>
      <c r="B27" s="119">
        <f t="shared" si="0"/>
        <v>9.2438149703457118</v>
      </c>
      <c r="C27" s="115">
        <f t="shared" si="1"/>
        <v>335.94759999999991</v>
      </c>
      <c r="D27" s="116">
        <v>567</v>
      </c>
      <c r="E27" s="115">
        <f t="shared" si="1"/>
        <v>104.79070000000003</v>
      </c>
      <c r="F27" s="116">
        <v>195.3</v>
      </c>
      <c r="G27" s="119">
        <f t="shared" si="2"/>
        <v>5.9511414647838912</v>
      </c>
      <c r="H27" s="115">
        <f t="shared" si="3"/>
        <v>261.00549999999998</v>
      </c>
      <c r="I27" s="116">
        <v>357</v>
      </c>
      <c r="J27" s="115">
        <f t="shared" si="4"/>
        <v>95.908500000000018</v>
      </c>
      <c r="K27" s="116">
        <v>147</v>
      </c>
      <c r="L27" s="119">
        <f t="shared" si="5"/>
        <v>16.406739609509678</v>
      </c>
      <c r="M27" s="115">
        <f t="shared" si="6"/>
        <v>332.86579999999998</v>
      </c>
      <c r="N27" s="116">
        <v>980.7</v>
      </c>
      <c r="O27" s="115">
        <f t="shared" si="7"/>
        <v>190.00890000000001</v>
      </c>
      <c r="P27" s="116">
        <v>413.7</v>
      </c>
    </row>
    <row r="28" spans="1:16" ht="14.1" customHeight="1" x14ac:dyDescent="0.2">
      <c r="A28" s="1">
        <v>0.79166666666666696</v>
      </c>
      <c r="B28" s="72">
        <f t="shared" si="0"/>
        <v>10.103622959083957</v>
      </c>
      <c r="C28" s="57">
        <f t="shared" si="1"/>
        <v>335.9772999999999</v>
      </c>
      <c r="D28" s="43">
        <v>623.70000000000005</v>
      </c>
      <c r="E28" s="57">
        <f t="shared" si="1"/>
        <v>104.80030000000004</v>
      </c>
      <c r="F28" s="43">
        <v>201.6</v>
      </c>
      <c r="G28" s="72">
        <f t="shared" si="2"/>
        <v>6.257537671260196</v>
      </c>
      <c r="H28" s="57">
        <f t="shared" si="3"/>
        <v>261.02339999999998</v>
      </c>
      <c r="I28" s="43">
        <v>375.90000000000003</v>
      </c>
      <c r="J28" s="57">
        <f t="shared" si="4"/>
        <v>95.915800000000019</v>
      </c>
      <c r="K28" s="43">
        <v>153.30000000000001</v>
      </c>
      <c r="L28" s="72">
        <f t="shared" si="5"/>
        <v>16.830782495175715</v>
      </c>
      <c r="M28" s="57">
        <f t="shared" si="6"/>
        <v>332.91399999999999</v>
      </c>
      <c r="N28" s="43">
        <v>1012.2</v>
      </c>
      <c r="O28" s="57">
        <f t="shared" si="7"/>
        <v>190.0284</v>
      </c>
      <c r="P28" s="43">
        <v>409.5</v>
      </c>
    </row>
    <row r="29" spans="1:16" ht="14.1" customHeight="1" x14ac:dyDescent="0.2">
      <c r="A29" s="1">
        <v>0.83333333333333304</v>
      </c>
      <c r="B29" s="72">
        <f t="shared" si="0"/>
        <v>9.9396808216585253</v>
      </c>
      <c r="C29" s="57">
        <f t="shared" si="1"/>
        <v>336.0064999999999</v>
      </c>
      <c r="D29" s="43">
        <v>613.20000000000005</v>
      </c>
      <c r="E29" s="57">
        <f t="shared" si="1"/>
        <v>104.80980000000004</v>
      </c>
      <c r="F29" s="43">
        <v>199.5</v>
      </c>
      <c r="G29" s="72">
        <f t="shared" si="2"/>
        <v>6.402787658449359</v>
      </c>
      <c r="H29" s="57">
        <f t="shared" si="3"/>
        <v>261.0419</v>
      </c>
      <c r="I29" s="43">
        <v>388.5</v>
      </c>
      <c r="J29" s="57">
        <f t="shared" si="4"/>
        <v>95.922800000000024</v>
      </c>
      <c r="K29" s="43">
        <v>147</v>
      </c>
      <c r="L29" s="72">
        <f t="shared" si="5"/>
        <v>16.385842511419675</v>
      </c>
      <c r="M29" s="57">
        <f t="shared" si="6"/>
        <v>332.96100000000001</v>
      </c>
      <c r="N29" s="43">
        <v>987</v>
      </c>
      <c r="O29" s="57">
        <f t="shared" si="7"/>
        <v>190.0472</v>
      </c>
      <c r="P29" s="43">
        <v>394.8</v>
      </c>
    </row>
    <row r="30" spans="1:16" ht="13.5" customHeight="1" x14ac:dyDescent="0.2">
      <c r="A30" s="1">
        <v>0.875</v>
      </c>
      <c r="B30" s="72">
        <f t="shared" si="0"/>
        <v>9.9339339237909829</v>
      </c>
      <c r="C30" s="57">
        <f t="shared" si="1"/>
        <v>336.03589999999991</v>
      </c>
      <c r="D30" s="43">
        <v>617.4</v>
      </c>
      <c r="E30" s="57">
        <f t="shared" si="1"/>
        <v>104.81860000000003</v>
      </c>
      <c r="F30" s="43">
        <v>184.8</v>
      </c>
      <c r="G30" s="72">
        <f t="shared" si="2"/>
        <v>6.2237895865623649</v>
      </c>
      <c r="H30" s="57">
        <f t="shared" si="3"/>
        <v>261.06009999999998</v>
      </c>
      <c r="I30" s="43">
        <v>382.2</v>
      </c>
      <c r="J30" s="57">
        <f t="shared" si="4"/>
        <v>95.92900000000003</v>
      </c>
      <c r="K30" s="43">
        <v>130.19999999999999</v>
      </c>
      <c r="L30" s="72">
        <f t="shared" si="5"/>
        <v>15.931306981844095</v>
      </c>
      <c r="M30" s="57">
        <f t="shared" si="6"/>
        <v>333.00700000000001</v>
      </c>
      <c r="N30" s="43">
        <v>966</v>
      </c>
      <c r="O30" s="57">
        <f t="shared" si="7"/>
        <v>190.06470000000002</v>
      </c>
      <c r="P30" s="43">
        <v>367.5</v>
      </c>
    </row>
    <row r="31" spans="1:16" s="118" customFormat="1" ht="14.1" customHeight="1" x14ac:dyDescent="0.2">
      <c r="A31" s="36">
        <v>0.91666666666666696</v>
      </c>
      <c r="B31" s="73">
        <f t="shared" si="0"/>
        <v>9.8975829246172147</v>
      </c>
      <c r="C31" s="58">
        <f t="shared" si="1"/>
        <v>336.06529999999992</v>
      </c>
      <c r="D31" s="44">
        <v>617.4</v>
      </c>
      <c r="E31" s="58">
        <f t="shared" si="1"/>
        <v>104.82700000000003</v>
      </c>
      <c r="F31" s="44">
        <v>176.4</v>
      </c>
      <c r="G31" s="73">
        <f t="shared" si="2"/>
        <v>6.3281374246345701</v>
      </c>
      <c r="H31" s="58">
        <f t="shared" si="3"/>
        <v>261.0788</v>
      </c>
      <c r="I31" s="44">
        <v>392.7</v>
      </c>
      <c r="J31" s="58">
        <f t="shared" si="4"/>
        <v>95.934700000000035</v>
      </c>
      <c r="K31" s="44">
        <v>119.7</v>
      </c>
      <c r="L31" s="73">
        <f t="shared" si="5"/>
        <v>15.760971060208623</v>
      </c>
      <c r="M31" s="58">
        <f t="shared" si="6"/>
        <v>333.05270000000002</v>
      </c>
      <c r="N31" s="44">
        <v>959.7</v>
      </c>
      <c r="O31" s="58">
        <f t="shared" si="7"/>
        <v>190.08150000000001</v>
      </c>
      <c r="P31" s="44">
        <v>352.8</v>
      </c>
    </row>
    <row r="32" spans="1:16" ht="14.1" customHeight="1" x14ac:dyDescent="0.2">
      <c r="A32" s="1">
        <v>0.95833333333333304</v>
      </c>
      <c r="B32" s="72">
        <f t="shared" si="0"/>
        <v>8.5427828386355724</v>
      </c>
      <c r="C32" s="57">
        <f t="shared" si="1"/>
        <v>336.09079999999994</v>
      </c>
      <c r="D32" s="43">
        <v>535.5</v>
      </c>
      <c r="E32" s="57">
        <f t="shared" si="1"/>
        <v>104.83380000000002</v>
      </c>
      <c r="F32" s="43">
        <v>142.80000000000001</v>
      </c>
      <c r="G32" s="72">
        <f t="shared" si="2"/>
        <v>5.4113017387749789</v>
      </c>
      <c r="H32" s="57">
        <f t="shared" si="3"/>
        <v>261.0949</v>
      </c>
      <c r="I32" s="43">
        <v>338.1</v>
      </c>
      <c r="J32" s="57">
        <f t="shared" si="4"/>
        <v>95.939200000000028</v>
      </c>
      <c r="K32" s="43">
        <v>94.5</v>
      </c>
      <c r="L32" s="72">
        <f t="shared" si="5"/>
        <v>14.382056751968866</v>
      </c>
      <c r="M32" s="57">
        <f t="shared" si="6"/>
        <v>333.09480000000002</v>
      </c>
      <c r="N32" s="43">
        <v>884.1</v>
      </c>
      <c r="O32" s="57">
        <f t="shared" si="7"/>
        <v>190.09569999999999</v>
      </c>
      <c r="P32" s="43">
        <v>298.2</v>
      </c>
    </row>
    <row r="33" spans="1:16" ht="14.1" customHeight="1" thickBot="1" x14ac:dyDescent="0.25">
      <c r="A33" s="2">
        <v>0.999999999999999</v>
      </c>
      <c r="B33" s="72">
        <f t="shared" si="0"/>
        <v>7.1759861789454185</v>
      </c>
      <c r="C33" s="59">
        <f t="shared" si="1"/>
        <v>336.11189999999993</v>
      </c>
      <c r="D33" s="46">
        <v>443.1</v>
      </c>
      <c r="E33" s="59">
        <f t="shared" si="1"/>
        <v>104.84060000000002</v>
      </c>
      <c r="F33" s="46">
        <v>142.80000000000001</v>
      </c>
      <c r="G33" s="74">
        <f t="shared" si="2"/>
        <v>4.8316950603215556</v>
      </c>
      <c r="H33" s="59">
        <f t="shared" si="3"/>
        <v>261.10910000000001</v>
      </c>
      <c r="I33" s="46">
        <v>298.2</v>
      </c>
      <c r="J33" s="59">
        <f t="shared" si="4"/>
        <v>95.943800000000024</v>
      </c>
      <c r="K33" s="46">
        <v>96.600000000000009</v>
      </c>
      <c r="L33" s="74">
        <f t="shared" si="5"/>
        <v>12.118858496739346</v>
      </c>
      <c r="M33" s="59">
        <f t="shared" si="6"/>
        <v>333.12940000000003</v>
      </c>
      <c r="N33" s="46">
        <v>726.6</v>
      </c>
      <c r="O33" s="59">
        <f t="shared" si="7"/>
        <v>190.10999999999999</v>
      </c>
      <c r="P33" s="46">
        <v>300.3</v>
      </c>
    </row>
    <row r="34" spans="1:16" ht="13.5" thickBot="1" x14ac:dyDescent="0.25">
      <c r="A34" s="5" t="s">
        <v>3</v>
      </c>
      <c r="B34" s="75"/>
      <c r="C34" s="71"/>
      <c r="D34" s="77">
        <f>SUM(D10:D33)</f>
        <v>11583.6</v>
      </c>
      <c r="E34" s="71"/>
      <c r="F34" s="77">
        <f>SUM(F10:F33)</f>
        <v>4147.5000000000009</v>
      </c>
      <c r="G34" s="78"/>
      <c r="H34" s="71"/>
      <c r="I34" s="77">
        <f>SUM(I10:I33)</f>
        <v>9263.1000000000022</v>
      </c>
      <c r="J34" s="71"/>
      <c r="K34" s="77">
        <f>SUM(K10:K33)</f>
        <v>4426.8000000000011</v>
      </c>
      <c r="L34" s="78"/>
      <c r="M34" s="71"/>
      <c r="N34" s="77">
        <f>SUM(N10:N33)</f>
        <v>19895.400000000001</v>
      </c>
      <c r="O34" s="71"/>
      <c r="P34" s="77">
        <f>SUM(P10:P33)</f>
        <v>9807</v>
      </c>
    </row>
    <row r="35" spans="1:16" ht="13.5" thickBot="1" x14ac:dyDescent="0.25"/>
    <row r="36" spans="1:16" ht="26.25" thickBot="1" x14ac:dyDescent="0.25">
      <c r="A36" s="95" t="s">
        <v>32</v>
      </c>
      <c r="B36" s="96">
        <f>MAX(B9:B33)</f>
        <v>10.103622959083957</v>
      </c>
      <c r="C36" s="99"/>
      <c r="D36" s="99"/>
      <c r="E36" s="99"/>
      <c r="F36" s="99"/>
      <c r="G36" s="96">
        <f>MAX(G9:G33)</f>
        <v>10.336711436809871</v>
      </c>
      <c r="H36" s="99"/>
      <c r="I36" s="99"/>
      <c r="J36" s="99"/>
      <c r="K36" s="99"/>
      <c r="L36" s="96">
        <f>MAX(L9:L33)</f>
        <v>18.346248374794509</v>
      </c>
      <c r="M36" s="99"/>
      <c r="N36" s="99"/>
      <c r="O36" s="99"/>
      <c r="P36" s="99"/>
    </row>
    <row r="37" spans="1:16" ht="26.25" thickBot="1" x14ac:dyDescent="0.25">
      <c r="A37" s="97" t="s">
        <v>33</v>
      </c>
      <c r="B37" s="98">
        <f>MIN(B9:B33)</f>
        <v>4.6761964020205893</v>
      </c>
      <c r="C37" s="101"/>
      <c r="D37" s="101"/>
      <c r="E37" s="101"/>
      <c r="F37" s="101"/>
      <c r="G37" s="98">
        <f>MIN(G9:G33)</f>
        <v>3.9269156145049533</v>
      </c>
      <c r="H37" s="101"/>
      <c r="I37" s="101"/>
      <c r="J37" s="101"/>
      <c r="K37" s="101"/>
      <c r="L37" s="98">
        <f>MIN(L9:L33)</f>
        <v>8.4945044175165467</v>
      </c>
      <c r="M37" s="101"/>
      <c r="N37" s="101"/>
      <c r="O37" s="101"/>
      <c r="P37" s="101"/>
    </row>
    <row r="39" spans="1:16" x14ac:dyDescent="0.2">
      <c r="A39" s="17" t="s">
        <v>15</v>
      </c>
      <c r="B39" s="17"/>
      <c r="C39" t="s">
        <v>31</v>
      </c>
    </row>
    <row r="40" spans="1:16" x14ac:dyDescent="0.2">
      <c r="A40" s="17" t="s">
        <v>16</v>
      </c>
      <c r="B40" s="17"/>
      <c r="C40" t="s">
        <v>19</v>
      </c>
    </row>
  </sheetData>
  <mergeCells count="23">
    <mergeCell ref="L3:P3"/>
    <mergeCell ref="L4:L7"/>
    <mergeCell ref="M4:P4"/>
    <mergeCell ref="M5:N5"/>
    <mergeCell ref="O5:P5"/>
    <mergeCell ref="M6:N6"/>
    <mergeCell ref="O6:P6"/>
    <mergeCell ref="A1:K1"/>
    <mergeCell ref="E5:F5"/>
    <mergeCell ref="E6:F6"/>
    <mergeCell ref="C4:F4"/>
    <mergeCell ref="A4:A7"/>
    <mergeCell ref="C5:D5"/>
    <mergeCell ref="C6:D6"/>
    <mergeCell ref="B4:B7"/>
    <mergeCell ref="H5:I5"/>
    <mergeCell ref="J5:K5"/>
    <mergeCell ref="H6:I6"/>
    <mergeCell ref="J6:K6"/>
    <mergeCell ref="G3:K3"/>
    <mergeCell ref="G4:G7"/>
    <mergeCell ref="H4:K4"/>
    <mergeCell ref="B3:F3"/>
  </mergeCells>
  <phoneticPr fontId="0" type="noConversion"/>
  <pageMargins left="0.39370078740157483" right="0.39370078740157483" top="0.78740157480314965" bottom="0.19685039370078741" header="0.51181102362204722" footer="0.51181102362204722"/>
  <pageSetup paperSize="9" scale="83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H39"/>
  <sheetViews>
    <sheetView zoomScale="70" zoomScaleNormal="70" workbookViewId="0">
      <selection activeCell="J8" sqref="J8"/>
    </sheetView>
  </sheetViews>
  <sheetFormatPr defaultRowHeight="12.75" x14ac:dyDescent="0.2"/>
  <cols>
    <col min="1" max="1" width="7.7109375" style="26" customWidth="1"/>
    <col min="2" max="2" width="6.7109375" customWidth="1"/>
    <col min="3" max="3" width="9.5703125" customWidth="1"/>
    <col min="4" max="4" width="10.140625" customWidth="1"/>
    <col min="5" max="5" width="10.42578125" customWidth="1"/>
    <col min="6" max="6" width="9.7109375" customWidth="1"/>
    <col min="7" max="7" width="6.7109375" customWidth="1"/>
    <col min="8" max="8" width="11.140625" customWidth="1"/>
    <col min="10" max="10" width="9.85546875" customWidth="1"/>
    <col min="12" max="12" width="6.7109375" customWidth="1"/>
    <col min="15" max="15" width="10" customWidth="1"/>
    <col min="17" max="17" width="6.7109375" customWidth="1"/>
    <col min="18" max="18" width="10.140625" bestFit="1" customWidth="1"/>
    <col min="20" max="20" width="10.7109375" customWidth="1"/>
    <col min="22" max="22" width="6.7109375" customWidth="1"/>
    <col min="23" max="23" width="12.85546875" customWidth="1"/>
    <col min="25" max="25" width="10.28515625" customWidth="1"/>
    <col min="27" max="27" width="6.7109375" customWidth="1"/>
    <col min="28" max="28" width="10.140625" bestFit="1" customWidth="1"/>
    <col min="30" max="30" width="10.7109375" customWidth="1"/>
    <col min="32" max="32" width="6.7109375" customWidth="1"/>
    <col min="33" max="33" width="9.140625" customWidth="1"/>
    <col min="37" max="37" width="6.7109375" customWidth="1"/>
    <col min="38" max="38" width="10.7109375" customWidth="1"/>
    <col min="39" max="39" width="9.7109375" customWidth="1"/>
    <col min="40" max="40" width="10.7109375" customWidth="1"/>
    <col min="41" max="41" width="9.7109375" customWidth="1"/>
    <col min="42" max="42" width="6.7109375" customWidth="1"/>
    <col min="43" max="43" width="10" customWidth="1"/>
    <col min="45" max="46" width="10.7109375" customWidth="1"/>
    <col min="47" max="47" width="6.7109375" customWidth="1"/>
    <col min="48" max="48" width="11.28515625" bestFit="1" customWidth="1"/>
    <col min="50" max="50" width="10.5703125" customWidth="1"/>
    <col min="52" max="52" width="6.7109375" customWidth="1"/>
    <col min="53" max="53" width="10.42578125" customWidth="1"/>
    <col min="56" max="56" width="8.7109375" customWidth="1"/>
    <col min="57" max="57" width="6.7109375" customWidth="1"/>
    <col min="58" max="58" width="11.7109375" customWidth="1"/>
    <col min="62" max="62" width="6.7109375" customWidth="1"/>
    <col min="63" max="63" width="10.5703125" customWidth="1"/>
    <col min="65" max="65" width="10" customWidth="1"/>
    <col min="67" max="67" width="6.7109375" customWidth="1"/>
    <col min="68" max="68" width="13.28515625" customWidth="1"/>
    <col min="70" max="70" width="10.85546875" customWidth="1"/>
    <col min="72" max="72" width="6.7109375" customWidth="1"/>
    <col min="73" max="73" width="11" customWidth="1"/>
    <col min="75" max="75" width="9.85546875" customWidth="1"/>
    <col min="77" max="77" width="6.7109375" customWidth="1"/>
    <col min="78" max="78" width="10.28515625" customWidth="1"/>
    <col min="80" max="80" width="10" customWidth="1"/>
    <col min="82" max="82" width="6.7109375" customWidth="1"/>
    <col min="83" max="83" width="10.7109375" customWidth="1"/>
    <col min="85" max="85" width="9.5703125" customWidth="1"/>
  </cols>
  <sheetData>
    <row r="1" spans="1:86" ht="64.5" customHeight="1" thickBot="1" x14ac:dyDescent="0.25">
      <c r="A1" s="169" t="s">
        <v>52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3"/>
      <c r="AT1" s="153"/>
      <c r="AU1" s="153"/>
      <c r="AV1" s="153"/>
      <c r="AW1" s="153"/>
      <c r="AX1" s="153"/>
      <c r="AY1" s="153"/>
      <c r="AZ1" s="153"/>
      <c r="BA1" s="153"/>
      <c r="BB1" s="153"/>
      <c r="BC1" s="153"/>
      <c r="BD1" s="153"/>
      <c r="BE1" s="153"/>
      <c r="BF1" s="153"/>
      <c r="BG1" s="153"/>
      <c r="BH1" s="153"/>
      <c r="BI1" s="153"/>
      <c r="BJ1" s="153"/>
      <c r="BK1" s="153"/>
      <c r="BL1" s="153"/>
      <c r="BM1" s="153"/>
      <c r="BN1" s="153"/>
      <c r="BO1" s="153"/>
      <c r="BP1" s="153"/>
      <c r="BQ1" s="153"/>
      <c r="BR1" s="153"/>
      <c r="BS1" s="153"/>
      <c r="BT1" s="153"/>
      <c r="BU1" s="153"/>
      <c r="BV1" s="153"/>
      <c r="BW1" s="153"/>
      <c r="BX1" s="153"/>
      <c r="BY1" s="153"/>
      <c r="BZ1" s="153"/>
      <c r="CA1" s="153"/>
      <c r="CB1" s="153"/>
      <c r="CC1" s="153"/>
      <c r="CD1" s="153"/>
      <c r="CE1" s="153"/>
      <c r="CF1" s="153"/>
      <c r="CG1" s="153"/>
      <c r="CH1" s="153"/>
    </row>
    <row r="2" spans="1:86" ht="17.25" customHeight="1" thickBot="1" x14ac:dyDescent="0.25">
      <c r="A2" s="129"/>
      <c r="B2" s="165" t="s">
        <v>62</v>
      </c>
      <c r="C2" s="166"/>
      <c r="D2" s="166"/>
      <c r="E2" s="166"/>
      <c r="F2" s="167"/>
      <c r="G2" s="165" t="s">
        <v>40</v>
      </c>
      <c r="H2" s="166"/>
      <c r="I2" s="166"/>
      <c r="J2" s="166"/>
      <c r="K2" s="167"/>
      <c r="L2" s="165" t="s">
        <v>41</v>
      </c>
      <c r="M2" s="166"/>
      <c r="N2" s="166"/>
      <c r="O2" s="166"/>
      <c r="P2" s="167"/>
      <c r="Q2" s="165" t="s">
        <v>42</v>
      </c>
      <c r="R2" s="166"/>
      <c r="S2" s="166"/>
      <c r="T2" s="166"/>
      <c r="U2" s="167"/>
      <c r="V2" s="165" t="s">
        <v>43</v>
      </c>
      <c r="W2" s="166"/>
      <c r="X2" s="166"/>
      <c r="Y2" s="166"/>
      <c r="Z2" s="167"/>
      <c r="AA2" s="165" t="s">
        <v>44</v>
      </c>
      <c r="AB2" s="166"/>
      <c r="AC2" s="166"/>
      <c r="AD2" s="166"/>
      <c r="AE2" s="167"/>
      <c r="AF2" s="165" t="s">
        <v>45</v>
      </c>
      <c r="AG2" s="166"/>
      <c r="AH2" s="166"/>
      <c r="AI2" s="166"/>
      <c r="AJ2" s="167"/>
      <c r="AK2" s="165" t="s">
        <v>47</v>
      </c>
      <c r="AL2" s="166"/>
      <c r="AM2" s="166"/>
      <c r="AN2" s="166"/>
      <c r="AO2" s="167"/>
      <c r="AP2" s="165" t="s">
        <v>46</v>
      </c>
      <c r="AQ2" s="166"/>
      <c r="AR2" s="166"/>
      <c r="AS2" s="166"/>
      <c r="AT2" s="167"/>
      <c r="AU2" s="165" t="s">
        <v>51</v>
      </c>
      <c r="AV2" s="166"/>
      <c r="AW2" s="166"/>
      <c r="AX2" s="166"/>
      <c r="AY2" s="167"/>
      <c r="AZ2" s="165" t="s">
        <v>49</v>
      </c>
      <c r="BA2" s="166"/>
      <c r="BB2" s="166"/>
      <c r="BC2" s="166"/>
      <c r="BD2" s="167"/>
      <c r="BE2" s="165" t="s">
        <v>50</v>
      </c>
      <c r="BF2" s="166"/>
      <c r="BG2" s="166"/>
      <c r="BH2" s="166"/>
      <c r="BI2" s="167"/>
      <c r="BJ2" s="165" t="s">
        <v>64</v>
      </c>
      <c r="BK2" s="166"/>
      <c r="BL2" s="166"/>
      <c r="BM2" s="166"/>
      <c r="BN2" s="167"/>
      <c r="BO2" s="165" t="s">
        <v>65</v>
      </c>
      <c r="BP2" s="166"/>
      <c r="BQ2" s="166"/>
      <c r="BR2" s="166"/>
      <c r="BS2" s="167"/>
      <c r="BT2" s="165" t="s">
        <v>66</v>
      </c>
      <c r="BU2" s="166"/>
      <c r="BV2" s="166"/>
      <c r="BW2" s="166"/>
      <c r="BX2" s="167"/>
      <c r="BY2" s="165" t="s">
        <v>63</v>
      </c>
      <c r="BZ2" s="166"/>
      <c r="CA2" s="166"/>
      <c r="CB2" s="166"/>
      <c r="CC2" s="167"/>
      <c r="CD2" s="165" t="s">
        <v>48</v>
      </c>
      <c r="CE2" s="166"/>
      <c r="CF2" s="166"/>
      <c r="CG2" s="166"/>
      <c r="CH2" s="167"/>
    </row>
    <row r="3" spans="1:86" ht="15.95" customHeight="1" thickBot="1" x14ac:dyDescent="0.25">
      <c r="A3" s="168" t="s">
        <v>0</v>
      </c>
      <c r="B3" s="168" t="s">
        <v>24</v>
      </c>
      <c r="C3" s="139" t="s">
        <v>25</v>
      </c>
      <c r="D3" s="140"/>
      <c r="E3" s="140"/>
      <c r="F3" s="141"/>
      <c r="G3" s="168" t="s">
        <v>24</v>
      </c>
      <c r="H3" s="139" t="s">
        <v>25</v>
      </c>
      <c r="I3" s="140"/>
      <c r="J3" s="140"/>
      <c r="K3" s="141"/>
      <c r="L3" s="168" t="s">
        <v>24</v>
      </c>
      <c r="M3" s="139" t="s">
        <v>25</v>
      </c>
      <c r="N3" s="140"/>
      <c r="O3" s="140"/>
      <c r="P3" s="141"/>
      <c r="Q3" s="168" t="s">
        <v>24</v>
      </c>
      <c r="R3" s="139" t="s">
        <v>25</v>
      </c>
      <c r="S3" s="140"/>
      <c r="T3" s="140"/>
      <c r="U3" s="141"/>
      <c r="V3" s="168" t="s">
        <v>24</v>
      </c>
      <c r="W3" s="139" t="s">
        <v>25</v>
      </c>
      <c r="X3" s="140"/>
      <c r="Y3" s="140"/>
      <c r="Z3" s="141"/>
      <c r="AA3" s="168" t="s">
        <v>24</v>
      </c>
      <c r="AB3" s="139" t="s">
        <v>25</v>
      </c>
      <c r="AC3" s="140"/>
      <c r="AD3" s="140"/>
      <c r="AE3" s="141"/>
      <c r="AF3" s="168" t="s">
        <v>24</v>
      </c>
      <c r="AG3" s="139" t="s">
        <v>25</v>
      </c>
      <c r="AH3" s="140"/>
      <c r="AI3" s="140"/>
      <c r="AJ3" s="141"/>
      <c r="AK3" s="168" t="s">
        <v>24</v>
      </c>
      <c r="AL3" s="139" t="s">
        <v>25</v>
      </c>
      <c r="AM3" s="140"/>
      <c r="AN3" s="140"/>
      <c r="AO3" s="141"/>
      <c r="AP3" s="168" t="s">
        <v>24</v>
      </c>
      <c r="AQ3" s="139" t="s">
        <v>25</v>
      </c>
      <c r="AR3" s="140"/>
      <c r="AS3" s="140"/>
      <c r="AT3" s="141"/>
      <c r="AU3" s="168" t="s">
        <v>24</v>
      </c>
      <c r="AV3" s="139" t="s">
        <v>25</v>
      </c>
      <c r="AW3" s="140"/>
      <c r="AX3" s="140"/>
      <c r="AY3" s="141"/>
      <c r="AZ3" s="168" t="s">
        <v>24</v>
      </c>
      <c r="BA3" s="139" t="s">
        <v>25</v>
      </c>
      <c r="BB3" s="140"/>
      <c r="BC3" s="140"/>
      <c r="BD3" s="141"/>
      <c r="BE3" s="168" t="s">
        <v>24</v>
      </c>
      <c r="BF3" s="139" t="s">
        <v>25</v>
      </c>
      <c r="BG3" s="140"/>
      <c r="BH3" s="140"/>
      <c r="BI3" s="141"/>
      <c r="BJ3" s="168" t="s">
        <v>24</v>
      </c>
      <c r="BK3" s="139" t="s">
        <v>25</v>
      </c>
      <c r="BL3" s="140"/>
      <c r="BM3" s="140"/>
      <c r="BN3" s="141"/>
      <c r="BO3" s="168" t="s">
        <v>24</v>
      </c>
      <c r="BP3" s="139" t="s">
        <v>25</v>
      </c>
      <c r="BQ3" s="140"/>
      <c r="BR3" s="140"/>
      <c r="BS3" s="141"/>
      <c r="BT3" s="168" t="s">
        <v>24</v>
      </c>
      <c r="BU3" s="139" t="s">
        <v>25</v>
      </c>
      <c r="BV3" s="140"/>
      <c r="BW3" s="140"/>
      <c r="BX3" s="141"/>
      <c r="BY3" s="168" t="s">
        <v>24</v>
      </c>
      <c r="BZ3" s="139" t="s">
        <v>25</v>
      </c>
      <c r="CA3" s="140"/>
      <c r="CB3" s="140"/>
      <c r="CC3" s="141"/>
      <c r="CD3" s="168" t="s">
        <v>24</v>
      </c>
      <c r="CE3" s="139" t="s">
        <v>25</v>
      </c>
      <c r="CF3" s="140"/>
      <c r="CG3" s="140"/>
      <c r="CH3" s="141"/>
    </row>
    <row r="4" spans="1:86" ht="15.95" customHeight="1" thickBot="1" x14ac:dyDescent="0.25">
      <c r="A4" s="159"/>
      <c r="B4" s="159"/>
      <c r="C4" s="139" t="s">
        <v>8</v>
      </c>
      <c r="D4" s="141"/>
      <c r="E4" s="139" t="s">
        <v>9</v>
      </c>
      <c r="F4" s="141"/>
      <c r="G4" s="159"/>
      <c r="H4" s="139" t="s">
        <v>8</v>
      </c>
      <c r="I4" s="141"/>
      <c r="J4" s="139" t="s">
        <v>9</v>
      </c>
      <c r="K4" s="141"/>
      <c r="L4" s="159"/>
      <c r="M4" s="139" t="s">
        <v>8</v>
      </c>
      <c r="N4" s="141"/>
      <c r="O4" s="139" t="s">
        <v>9</v>
      </c>
      <c r="P4" s="141"/>
      <c r="Q4" s="159"/>
      <c r="R4" s="139" t="s">
        <v>8</v>
      </c>
      <c r="S4" s="141"/>
      <c r="T4" s="139" t="s">
        <v>9</v>
      </c>
      <c r="U4" s="141"/>
      <c r="V4" s="159"/>
      <c r="W4" s="139" t="s">
        <v>8</v>
      </c>
      <c r="X4" s="141"/>
      <c r="Y4" s="139" t="s">
        <v>9</v>
      </c>
      <c r="Z4" s="141"/>
      <c r="AA4" s="159"/>
      <c r="AB4" s="139" t="s">
        <v>8</v>
      </c>
      <c r="AC4" s="141"/>
      <c r="AD4" s="139" t="s">
        <v>9</v>
      </c>
      <c r="AE4" s="141"/>
      <c r="AF4" s="159"/>
      <c r="AG4" s="139" t="s">
        <v>8</v>
      </c>
      <c r="AH4" s="141"/>
      <c r="AI4" s="139" t="s">
        <v>9</v>
      </c>
      <c r="AJ4" s="141"/>
      <c r="AK4" s="159"/>
      <c r="AL4" s="139" t="s">
        <v>8</v>
      </c>
      <c r="AM4" s="141"/>
      <c r="AN4" s="139" t="s">
        <v>9</v>
      </c>
      <c r="AO4" s="141"/>
      <c r="AP4" s="159"/>
      <c r="AQ4" s="139" t="s">
        <v>8</v>
      </c>
      <c r="AR4" s="141"/>
      <c r="AS4" s="139" t="s">
        <v>9</v>
      </c>
      <c r="AT4" s="141"/>
      <c r="AU4" s="159"/>
      <c r="AV4" s="139" t="s">
        <v>8</v>
      </c>
      <c r="AW4" s="141"/>
      <c r="AX4" s="139" t="s">
        <v>9</v>
      </c>
      <c r="AY4" s="141"/>
      <c r="AZ4" s="159"/>
      <c r="BA4" s="139" t="s">
        <v>8</v>
      </c>
      <c r="BB4" s="141"/>
      <c r="BC4" s="139" t="s">
        <v>9</v>
      </c>
      <c r="BD4" s="141"/>
      <c r="BE4" s="159"/>
      <c r="BF4" s="139" t="s">
        <v>8</v>
      </c>
      <c r="BG4" s="141"/>
      <c r="BH4" s="139" t="s">
        <v>9</v>
      </c>
      <c r="BI4" s="141"/>
      <c r="BJ4" s="159"/>
      <c r="BK4" s="139" t="s">
        <v>8</v>
      </c>
      <c r="BL4" s="141"/>
      <c r="BM4" s="139" t="s">
        <v>9</v>
      </c>
      <c r="BN4" s="141"/>
      <c r="BO4" s="159"/>
      <c r="BP4" s="139" t="s">
        <v>8</v>
      </c>
      <c r="BQ4" s="141"/>
      <c r="BR4" s="139" t="s">
        <v>9</v>
      </c>
      <c r="BS4" s="141"/>
      <c r="BT4" s="159"/>
      <c r="BU4" s="139" t="s">
        <v>8</v>
      </c>
      <c r="BV4" s="141"/>
      <c r="BW4" s="139" t="s">
        <v>9</v>
      </c>
      <c r="BX4" s="141"/>
      <c r="BY4" s="159"/>
      <c r="BZ4" s="139" t="s">
        <v>8</v>
      </c>
      <c r="CA4" s="141"/>
      <c r="CB4" s="139" t="s">
        <v>9</v>
      </c>
      <c r="CC4" s="141"/>
      <c r="CD4" s="159"/>
      <c r="CE4" s="139" t="s">
        <v>8</v>
      </c>
      <c r="CF4" s="141"/>
      <c r="CG4" s="139" t="s">
        <v>9</v>
      </c>
      <c r="CH4" s="141"/>
    </row>
    <row r="5" spans="1:86" ht="15.95" customHeight="1" thickBot="1" x14ac:dyDescent="0.25">
      <c r="A5" s="159"/>
      <c r="B5" s="159"/>
      <c r="C5" s="154" t="s">
        <v>26</v>
      </c>
      <c r="D5" s="155"/>
      <c r="E5" s="154" t="s">
        <v>26</v>
      </c>
      <c r="F5" s="155"/>
      <c r="G5" s="159"/>
      <c r="H5" s="154" t="s">
        <v>26</v>
      </c>
      <c r="I5" s="155"/>
      <c r="J5" s="154" t="s">
        <v>26</v>
      </c>
      <c r="K5" s="155"/>
      <c r="L5" s="159"/>
      <c r="M5" s="154" t="s">
        <v>26</v>
      </c>
      <c r="N5" s="155"/>
      <c r="O5" s="154" t="s">
        <v>26</v>
      </c>
      <c r="P5" s="155"/>
      <c r="Q5" s="159"/>
      <c r="R5" s="154" t="s">
        <v>26</v>
      </c>
      <c r="S5" s="155"/>
      <c r="T5" s="154" t="s">
        <v>26</v>
      </c>
      <c r="U5" s="155"/>
      <c r="V5" s="159"/>
      <c r="W5" s="154" t="s">
        <v>26</v>
      </c>
      <c r="X5" s="155"/>
      <c r="Y5" s="154" t="s">
        <v>26</v>
      </c>
      <c r="Z5" s="155"/>
      <c r="AA5" s="159"/>
      <c r="AB5" s="154" t="s">
        <v>26</v>
      </c>
      <c r="AC5" s="155"/>
      <c r="AD5" s="154" t="s">
        <v>26</v>
      </c>
      <c r="AE5" s="155"/>
      <c r="AF5" s="159"/>
      <c r="AG5" s="154" t="s">
        <v>26</v>
      </c>
      <c r="AH5" s="155"/>
      <c r="AI5" s="154" t="s">
        <v>26</v>
      </c>
      <c r="AJ5" s="155"/>
      <c r="AK5" s="159"/>
      <c r="AL5" s="154" t="s">
        <v>26</v>
      </c>
      <c r="AM5" s="155"/>
      <c r="AN5" s="154" t="s">
        <v>26</v>
      </c>
      <c r="AO5" s="155"/>
      <c r="AP5" s="159"/>
      <c r="AQ5" s="154" t="s">
        <v>26</v>
      </c>
      <c r="AR5" s="155"/>
      <c r="AS5" s="154" t="s">
        <v>26</v>
      </c>
      <c r="AT5" s="155"/>
      <c r="AU5" s="159"/>
      <c r="AV5" s="154" t="s">
        <v>26</v>
      </c>
      <c r="AW5" s="155"/>
      <c r="AX5" s="154" t="s">
        <v>26</v>
      </c>
      <c r="AY5" s="155"/>
      <c r="AZ5" s="159"/>
      <c r="BA5" s="154" t="s">
        <v>26</v>
      </c>
      <c r="BB5" s="155"/>
      <c r="BC5" s="154" t="s">
        <v>26</v>
      </c>
      <c r="BD5" s="155"/>
      <c r="BE5" s="159"/>
      <c r="BF5" s="139" t="s">
        <v>26</v>
      </c>
      <c r="BG5" s="141"/>
      <c r="BH5" s="139" t="s">
        <v>26</v>
      </c>
      <c r="BI5" s="141"/>
      <c r="BJ5" s="159"/>
      <c r="BK5" s="139" t="s">
        <v>26</v>
      </c>
      <c r="BL5" s="141"/>
      <c r="BM5" s="139" t="s">
        <v>26</v>
      </c>
      <c r="BN5" s="141"/>
      <c r="BO5" s="159"/>
      <c r="BP5" s="139" t="s">
        <v>26</v>
      </c>
      <c r="BQ5" s="141"/>
      <c r="BR5" s="139" t="s">
        <v>26</v>
      </c>
      <c r="BS5" s="141"/>
      <c r="BT5" s="159"/>
      <c r="BU5" s="139" t="s">
        <v>26</v>
      </c>
      <c r="BV5" s="141"/>
      <c r="BW5" s="139" t="s">
        <v>26</v>
      </c>
      <c r="BX5" s="141"/>
      <c r="BY5" s="159"/>
      <c r="BZ5" s="139" t="s">
        <v>26</v>
      </c>
      <c r="CA5" s="141"/>
      <c r="CB5" s="139" t="s">
        <v>26</v>
      </c>
      <c r="CC5" s="141"/>
      <c r="CD5" s="159"/>
      <c r="CE5" s="139" t="s">
        <v>26</v>
      </c>
      <c r="CF5" s="141"/>
      <c r="CG5" s="139" t="s">
        <v>26</v>
      </c>
      <c r="CH5" s="141"/>
    </row>
    <row r="6" spans="1:86" ht="14.1" customHeight="1" thickBot="1" x14ac:dyDescent="0.25">
      <c r="A6" s="160"/>
      <c r="B6" s="160"/>
      <c r="C6" s="8" t="s">
        <v>4</v>
      </c>
      <c r="D6" s="7">
        <v>4800</v>
      </c>
      <c r="E6" s="8" t="s">
        <v>4</v>
      </c>
      <c r="F6" s="7">
        <v>4800</v>
      </c>
      <c r="G6" s="160"/>
      <c r="H6" s="8" t="s">
        <v>4</v>
      </c>
      <c r="I6" s="7">
        <v>4800</v>
      </c>
      <c r="J6" s="8" t="s">
        <v>4</v>
      </c>
      <c r="K6" s="7">
        <v>4800</v>
      </c>
      <c r="L6" s="160"/>
      <c r="M6" s="8" t="s">
        <v>4</v>
      </c>
      <c r="N6" s="7">
        <v>4800</v>
      </c>
      <c r="O6" s="8" t="s">
        <v>4</v>
      </c>
      <c r="P6" s="7">
        <v>4800</v>
      </c>
      <c r="Q6" s="160"/>
      <c r="R6" s="128" t="s">
        <v>4</v>
      </c>
      <c r="S6" s="7">
        <v>7200</v>
      </c>
      <c r="T6" s="128" t="s">
        <v>4</v>
      </c>
      <c r="U6" s="7">
        <v>7200</v>
      </c>
      <c r="V6" s="160"/>
      <c r="W6" s="128" t="s">
        <v>4</v>
      </c>
      <c r="X6" s="7">
        <v>4800</v>
      </c>
      <c r="Y6" s="128" t="s">
        <v>4</v>
      </c>
      <c r="Z6" s="7">
        <v>4800</v>
      </c>
      <c r="AA6" s="160"/>
      <c r="AB6" s="8" t="s">
        <v>4</v>
      </c>
      <c r="AC6" s="7">
        <v>4800</v>
      </c>
      <c r="AD6" s="8" t="s">
        <v>4</v>
      </c>
      <c r="AE6" s="7">
        <v>4800</v>
      </c>
      <c r="AF6" s="160"/>
      <c r="AG6" s="8" t="s">
        <v>4</v>
      </c>
      <c r="AH6" s="7">
        <v>4800</v>
      </c>
      <c r="AI6" s="8" t="s">
        <v>4</v>
      </c>
      <c r="AJ6" s="7">
        <v>4800</v>
      </c>
      <c r="AK6" s="160"/>
      <c r="AL6" s="8" t="s">
        <v>4</v>
      </c>
      <c r="AM6" s="7">
        <v>4800</v>
      </c>
      <c r="AN6" s="8" t="s">
        <v>4</v>
      </c>
      <c r="AO6" s="7">
        <v>4800</v>
      </c>
      <c r="AP6" s="160"/>
      <c r="AQ6" s="128" t="s">
        <v>4</v>
      </c>
      <c r="AR6" s="7">
        <v>4800</v>
      </c>
      <c r="AS6" s="128" t="s">
        <v>4</v>
      </c>
      <c r="AT6" s="7">
        <v>4800</v>
      </c>
      <c r="AU6" s="160"/>
      <c r="AV6" s="8" t="s">
        <v>4</v>
      </c>
      <c r="AW6" s="7">
        <v>4800</v>
      </c>
      <c r="AX6" s="8" t="s">
        <v>4</v>
      </c>
      <c r="AY6" s="7">
        <v>4800</v>
      </c>
      <c r="AZ6" s="160"/>
      <c r="BA6" s="128" t="s">
        <v>4</v>
      </c>
      <c r="BB6" s="7">
        <v>4800</v>
      </c>
      <c r="BC6" s="128" t="s">
        <v>4</v>
      </c>
      <c r="BD6" s="7">
        <v>4800</v>
      </c>
      <c r="BE6" s="160"/>
      <c r="BF6" s="128" t="s">
        <v>4</v>
      </c>
      <c r="BG6" s="7">
        <v>4800</v>
      </c>
      <c r="BH6" s="128" t="s">
        <v>4</v>
      </c>
      <c r="BI6" s="7">
        <v>4800</v>
      </c>
      <c r="BJ6" s="160"/>
      <c r="BK6" s="128" t="s">
        <v>4</v>
      </c>
      <c r="BL6" s="7">
        <v>4800</v>
      </c>
      <c r="BM6" s="128" t="s">
        <v>4</v>
      </c>
      <c r="BN6" s="7">
        <v>4800</v>
      </c>
      <c r="BO6" s="160"/>
      <c r="BP6" s="128" t="s">
        <v>4</v>
      </c>
      <c r="BQ6" s="7">
        <v>3600</v>
      </c>
      <c r="BR6" s="128" t="s">
        <v>4</v>
      </c>
      <c r="BS6" s="7">
        <v>3600</v>
      </c>
      <c r="BT6" s="160"/>
      <c r="BU6" s="128" t="s">
        <v>4</v>
      </c>
      <c r="BV6" s="7">
        <v>7200</v>
      </c>
      <c r="BW6" s="128" t="s">
        <v>4</v>
      </c>
      <c r="BX6" s="7">
        <v>7200</v>
      </c>
      <c r="BY6" s="160"/>
      <c r="BZ6" s="128" t="s">
        <v>4</v>
      </c>
      <c r="CA6" s="7">
        <v>4800</v>
      </c>
      <c r="CB6" s="128" t="s">
        <v>4</v>
      </c>
      <c r="CC6" s="7">
        <v>4800</v>
      </c>
      <c r="CD6" s="160"/>
      <c r="CE6" s="128" t="s">
        <v>4</v>
      </c>
      <c r="CF6" s="7">
        <v>4800</v>
      </c>
      <c r="CG6" s="128" t="s">
        <v>4</v>
      </c>
      <c r="CH6" s="7">
        <v>4800</v>
      </c>
    </row>
    <row r="7" spans="1:86" ht="26.1" customHeight="1" thickBot="1" x14ac:dyDescent="0.25">
      <c r="A7" s="7" t="s">
        <v>11</v>
      </c>
      <c r="B7" s="7" t="s">
        <v>1</v>
      </c>
      <c r="C7" s="21" t="s">
        <v>6</v>
      </c>
      <c r="D7" s="22" t="s">
        <v>5</v>
      </c>
      <c r="E7" s="21" t="s">
        <v>6</v>
      </c>
      <c r="F7" s="22" t="s">
        <v>5</v>
      </c>
      <c r="G7" s="7" t="s">
        <v>1</v>
      </c>
      <c r="H7" s="21" t="s">
        <v>6</v>
      </c>
      <c r="I7" s="22" t="s">
        <v>5</v>
      </c>
      <c r="J7" s="21" t="s">
        <v>6</v>
      </c>
      <c r="K7" s="22" t="s">
        <v>5</v>
      </c>
      <c r="L7" s="7" t="s">
        <v>1</v>
      </c>
      <c r="M7" s="21" t="s">
        <v>6</v>
      </c>
      <c r="N7" s="22" t="s">
        <v>5</v>
      </c>
      <c r="O7" s="21" t="s">
        <v>6</v>
      </c>
      <c r="P7" s="22" t="s">
        <v>5</v>
      </c>
      <c r="Q7" s="7" t="s">
        <v>1</v>
      </c>
      <c r="R7" s="21" t="s">
        <v>6</v>
      </c>
      <c r="S7" s="22" t="s">
        <v>5</v>
      </c>
      <c r="T7" s="21" t="s">
        <v>6</v>
      </c>
      <c r="U7" s="22" t="s">
        <v>5</v>
      </c>
      <c r="V7" s="7" t="s">
        <v>1</v>
      </c>
      <c r="W7" s="21" t="s">
        <v>6</v>
      </c>
      <c r="X7" s="22" t="s">
        <v>5</v>
      </c>
      <c r="Y7" s="21" t="s">
        <v>6</v>
      </c>
      <c r="Z7" s="22" t="s">
        <v>5</v>
      </c>
      <c r="AA7" s="7" t="s">
        <v>1</v>
      </c>
      <c r="AB7" s="21" t="s">
        <v>6</v>
      </c>
      <c r="AC7" s="22" t="s">
        <v>5</v>
      </c>
      <c r="AD7" s="21" t="s">
        <v>6</v>
      </c>
      <c r="AE7" s="22" t="s">
        <v>5</v>
      </c>
      <c r="AF7" s="7" t="s">
        <v>1</v>
      </c>
      <c r="AG7" s="21" t="s">
        <v>6</v>
      </c>
      <c r="AH7" s="22" t="s">
        <v>5</v>
      </c>
      <c r="AI7" s="21" t="s">
        <v>6</v>
      </c>
      <c r="AJ7" s="22" t="s">
        <v>5</v>
      </c>
      <c r="AK7" s="7" t="s">
        <v>1</v>
      </c>
      <c r="AL7" s="21" t="s">
        <v>6</v>
      </c>
      <c r="AM7" s="22" t="s">
        <v>5</v>
      </c>
      <c r="AN7" s="21" t="s">
        <v>6</v>
      </c>
      <c r="AO7" s="22" t="s">
        <v>5</v>
      </c>
      <c r="AP7" s="7" t="s">
        <v>1</v>
      </c>
      <c r="AQ7" s="21" t="s">
        <v>6</v>
      </c>
      <c r="AR7" s="22" t="s">
        <v>5</v>
      </c>
      <c r="AS7" s="21" t="s">
        <v>6</v>
      </c>
      <c r="AT7" s="22" t="s">
        <v>5</v>
      </c>
      <c r="AU7" s="7" t="s">
        <v>1</v>
      </c>
      <c r="AV7" s="21" t="s">
        <v>6</v>
      </c>
      <c r="AW7" s="22" t="s">
        <v>5</v>
      </c>
      <c r="AX7" s="21" t="s">
        <v>6</v>
      </c>
      <c r="AY7" s="22" t="s">
        <v>5</v>
      </c>
      <c r="AZ7" s="7" t="s">
        <v>1</v>
      </c>
      <c r="BA7" s="21" t="s">
        <v>6</v>
      </c>
      <c r="BB7" s="22" t="s">
        <v>5</v>
      </c>
      <c r="BC7" s="21" t="s">
        <v>6</v>
      </c>
      <c r="BD7" s="22" t="s">
        <v>5</v>
      </c>
      <c r="BE7" s="7" t="s">
        <v>1</v>
      </c>
      <c r="BF7" s="21" t="s">
        <v>6</v>
      </c>
      <c r="BG7" s="22" t="s">
        <v>5</v>
      </c>
      <c r="BH7" s="21" t="s">
        <v>6</v>
      </c>
      <c r="BI7" s="22" t="s">
        <v>5</v>
      </c>
      <c r="BJ7" s="7" t="s">
        <v>1</v>
      </c>
      <c r="BK7" s="21" t="s">
        <v>6</v>
      </c>
      <c r="BL7" s="22" t="s">
        <v>5</v>
      </c>
      <c r="BM7" s="21" t="s">
        <v>6</v>
      </c>
      <c r="BN7" s="22" t="s">
        <v>5</v>
      </c>
      <c r="BO7" s="7" t="s">
        <v>1</v>
      </c>
      <c r="BP7" s="21" t="s">
        <v>6</v>
      </c>
      <c r="BQ7" s="22" t="s">
        <v>5</v>
      </c>
      <c r="BR7" s="21" t="s">
        <v>6</v>
      </c>
      <c r="BS7" s="22" t="s">
        <v>5</v>
      </c>
      <c r="BT7" s="7" t="s">
        <v>1</v>
      </c>
      <c r="BU7" s="21" t="s">
        <v>6</v>
      </c>
      <c r="BV7" s="22" t="s">
        <v>5</v>
      </c>
      <c r="BW7" s="21" t="s">
        <v>6</v>
      </c>
      <c r="BX7" s="22" t="s">
        <v>5</v>
      </c>
      <c r="BY7" s="7" t="s">
        <v>1</v>
      </c>
      <c r="BZ7" s="21" t="s">
        <v>6</v>
      </c>
      <c r="CA7" s="22" t="s">
        <v>5</v>
      </c>
      <c r="CB7" s="21" t="s">
        <v>6</v>
      </c>
      <c r="CC7" s="22" t="s">
        <v>5</v>
      </c>
      <c r="CD7" s="7" t="s">
        <v>1</v>
      </c>
      <c r="CE7" s="21" t="s">
        <v>6</v>
      </c>
      <c r="CF7" s="22" t="s">
        <v>5</v>
      </c>
      <c r="CG7" s="21" t="s">
        <v>6</v>
      </c>
      <c r="CH7" s="22" t="s">
        <v>5</v>
      </c>
    </row>
    <row r="8" spans="1:86" ht="14.1" customHeight="1" x14ac:dyDescent="0.2">
      <c r="A8" s="23">
        <v>0</v>
      </c>
      <c r="B8" s="130"/>
      <c r="C8" s="56">
        <v>182.34</v>
      </c>
      <c r="D8" s="62" t="s">
        <v>10</v>
      </c>
      <c r="E8" s="56">
        <v>121.07</v>
      </c>
      <c r="F8" s="42" t="s">
        <v>10</v>
      </c>
      <c r="G8" s="130"/>
      <c r="H8" s="56">
        <v>95.843000000000004</v>
      </c>
      <c r="I8" s="42" t="s">
        <v>10</v>
      </c>
      <c r="J8" s="56">
        <v>84.132999999999996</v>
      </c>
      <c r="K8" s="42" t="s">
        <v>10</v>
      </c>
      <c r="L8" s="130"/>
      <c r="M8" s="56">
        <v>1721.354</v>
      </c>
      <c r="N8" s="42" t="s">
        <v>10</v>
      </c>
      <c r="O8" s="56">
        <v>643.97299999999996</v>
      </c>
      <c r="P8" s="42" t="s">
        <v>10</v>
      </c>
      <c r="Q8" s="131"/>
      <c r="R8" s="56">
        <v>15855.692999999999</v>
      </c>
      <c r="S8" s="42" t="s">
        <v>10</v>
      </c>
      <c r="T8" s="56">
        <v>6483.3829999999998</v>
      </c>
      <c r="U8" s="42" t="s">
        <v>10</v>
      </c>
      <c r="V8" s="131"/>
      <c r="W8" s="56">
        <v>235.548</v>
      </c>
      <c r="X8" s="42" t="s">
        <v>10</v>
      </c>
      <c r="Y8" s="56">
        <v>137.12799999999999</v>
      </c>
      <c r="Z8" s="42" t="s">
        <v>10</v>
      </c>
      <c r="AA8" s="131"/>
      <c r="AB8" s="56">
        <v>0.23799999999999999</v>
      </c>
      <c r="AC8" s="42" t="s">
        <v>10</v>
      </c>
      <c r="AD8" s="56">
        <v>5.6000000000000001E-2</v>
      </c>
      <c r="AE8" s="42" t="s">
        <v>10</v>
      </c>
      <c r="AF8" s="131"/>
      <c r="AG8" s="56">
        <v>461.22699999999998</v>
      </c>
      <c r="AH8" s="42" t="s">
        <v>10</v>
      </c>
      <c r="AI8" s="56">
        <v>500.84399999999999</v>
      </c>
      <c r="AJ8" s="42" t="s">
        <v>10</v>
      </c>
      <c r="AK8" s="131"/>
      <c r="AL8" s="56">
        <v>52.277000000000001</v>
      </c>
      <c r="AM8" s="42" t="s">
        <v>10</v>
      </c>
      <c r="AN8" s="56">
        <v>26.38</v>
      </c>
      <c r="AO8" s="42" t="s">
        <v>10</v>
      </c>
      <c r="AP8" s="131"/>
      <c r="AQ8" s="56">
        <v>17.611999999999998</v>
      </c>
      <c r="AR8" s="42" t="s">
        <v>10</v>
      </c>
      <c r="AS8" s="56">
        <v>26.948</v>
      </c>
      <c r="AT8" s="42" t="s">
        <v>10</v>
      </c>
      <c r="AU8" s="131"/>
      <c r="AV8" s="56">
        <v>592.18299999999999</v>
      </c>
      <c r="AW8" s="42" t="s">
        <v>10</v>
      </c>
      <c r="AX8" s="56">
        <v>310.95800000000003</v>
      </c>
      <c r="AY8" s="42" t="s">
        <v>10</v>
      </c>
      <c r="AZ8" s="131"/>
      <c r="BA8" s="56">
        <v>1693.0621000000001</v>
      </c>
      <c r="BB8" s="42" t="s">
        <v>10</v>
      </c>
      <c r="BC8" s="56">
        <v>1089.8523</v>
      </c>
      <c r="BD8" s="42" t="s">
        <v>10</v>
      </c>
      <c r="BE8" s="131"/>
      <c r="BF8" s="56">
        <v>324.78300000000002</v>
      </c>
      <c r="BG8" s="42" t="s">
        <v>10</v>
      </c>
      <c r="BH8" s="56">
        <v>206.82499999999999</v>
      </c>
      <c r="BI8" s="42" t="s">
        <v>10</v>
      </c>
      <c r="BJ8" s="131"/>
      <c r="BK8" s="56">
        <v>109.84399999999999</v>
      </c>
      <c r="BL8" s="42" t="s">
        <v>10</v>
      </c>
      <c r="BM8" s="56">
        <v>103.02</v>
      </c>
      <c r="BN8" s="42" t="s">
        <v>10</v>
      </c>
      <c r="BO8" s="131"/>
      <c r="BP8" s="56">
        <v>8495.5707000000002</v>
      </c>
      <c r="BQ8" s="42" t="s">
        <v>10</v>
      </c>
      <c r="BR8" s="56">
        <v>3900.4387999999999</v>
      </c>
      <c r="BS8" s="42" t="s">
        <v>10</v>
      </c>
      <c r="BT8" s="65"/>
      <c r="BU8" s="56">
        <v>1909.1569999999999</v>
      </c>
      <c r="BV8" s="42" t="s">
        <v>10</v>
      </c>
      <c r="BW8" s="56">
        <v>701.2</v>
      </c>
      <c r="BX8" s="42" t="s">
        <v>10</v>
      </c>
      <c r="BY8" s="65"/>
      <c r="BZ8" s="56">
        <v>335.04700000000003</v>
      </c>
      <c r="CA8" s="42" t="s">
        <v>10</v>
      </c>
      <c r="CB8" s="56">
        <v>159.28</v>
      </c>
      <c r="CC8" s="42" t="s">
        <v>10</v>
      </c>
      <c r="CD8" s="65"/>
      <c r="CE8" s="56">
        <v>2669.7602999999999</v>
      </c>
      <c r="CF8" s="42" t="s">
        <v>10</v>
      </c>
      <c r="CG8" s="56">
        <v>1060.6762000000001</v>
      </c>
      <c r="CH8" s="42" t="s">
        <v>10</v>
      </c>
    </row>
    <row r="9" spans="1:86" ht="14.1" customHeight="1" x14ac:dyDescent="0.2">
      <c r="A9" s="1">
        <v>4.1666666666666664E-2</v>
      </c>
      <c r="B9" s="63">
        <f>(D9^2+F9^2)^0.5/6.3/1.73</f>
        <v>5.2532311768780655</v>
      </c>
      <c r="C9" s="67">
        <f>C8+D9/D$6</f>
        <v>182.3468</v>
      </c>
      <c r="D9" s="52">
        <v>32.64</v>
      </c>
      <c r="E9" s="67">
        <f>E8+F9/F$6</f>
        <v>121.07979999999999</v>
      </c>
      <c r="F9" s="43">
        <v>47.04</v>
      </c>
      <c r="G9" s="63">
        <f>(I9^2+K9^2)^0.5/6.3/1.73</f>
        <v>3.0781293705489108</v>
      </c>
      <c r="H9" s="67">
        <f>H8+I9/I$6</f>
        <v>95.846900000000005</v>
      </c>
      <c r="I9" s="52">
        <v>18.72</v>
      </c>
      <c r="J9" s="67">
        <f>J8+K9/K$6</f>
        <v>84.138799999999989</v>
      </c>
      <c r="K9" s="43">
        <v>27.84</v>
      </c>
      <c r="L9" s="63">
        <f>(N9^2+P9^2)^0.5/6.3/1.73</f>
        <v>51.54168269804574</v>
      </c>
      <c r="M9" s="67">
        <f>M8+N9/N$6</f>
        <v>1721.4566</v>
      </c>
      <c r="N9" s="52">
        <v>492.48</v>
      </c>
      <c r="O9" s="67">
        <f>O8+P9/P$6</f>
        <v>644.02929999999992</v>
      </c>
      <c r="P9" s="43">
        <v>270.24</v>
      </c>
      <c r="Q9" s="63">
        <f>(S9^2+U9^2)^0.5/6.3/1.73</f>
        <v>66.073855086975641</v>
      </c>
      <c r="R9" s="67">
        <f>R8+S9/S$6</f>
        <v>15855.778499999999</v>
      </c>
      <c r="S9" s="52">
        <v>615.6</v>
      </c>
      <c r="T9" s="67">
        <f>T8+U9/U$6</f>
        <v>6483.4349000000002</v>
      </c>
      <c r="U9" s="43">
        <v>373.68</v>
      </c>
      <c r="V9" s="63">
        <f>(X9^2+Z9^2)^0.5/6.3/1.73</f>
        <v>0</v>
      </c>
      <c r="W9" s="67">
        <f>W8+X9/X$6</f>
        <v>235.548</v>
      </c>
      <c r="X9" s="52">
        <v>0</v>
      </c>
      <c r="Y9" s="67">
        <f>Y8+Z9/Z$6</f>
        <v>137.12799999999999</v>
      </c>
      <c r="Z9" s="43">
        <v>0</v>
      </c>
      <c r="AA9" s="63">
        <f>(AC9^2+AE9^2)^0.5/6.3/1.73</f>
        <v>0</v>
      </c>
      <c r="AB9" s="67">
        <f>AB8+AC9/AC$6</f>
        <v>0.23799999999999999</v>
      </c>
      <c r="AC9" s="52">
        <v>0</v>
      </c>
      <c r="AD9" s="67">
        <f>AD8+AE9/AE$6</f>
        <v>5.6000000000000001E-2</v>
      </c>
      <c r="AE9" s="43">
        <v>0</v>
      </c>
      <c r="AF9" s="63">
        <f>(AH9^2+AJ9^2)^0.5/6.3/1.73</f>
        <v>46.636313197153896</v>
      </c>
      <c r="AG9" s="67">
        <f>AG8+AH9/AH$6</f>
        <v>461.29979999999995</v>
      </c>
      <c r="AH9" s="52">
        <v>349.44</v>
      </c>
      <c r="AI9" s="67">
        <f>AI8+AJ9/AJ$6</f>
        <v>500.92090000000002</v>
      </c>
      <c r="AJ9" s="43">
        <v>369.12</v>
      </c>
      <c r="AK9" s="63">
        <f>(AM9^2+AO9^2)^0.5/6.3/1.73</f>
        <v>3.5849268681475315</v>
      </c>
      <c r="AL9" s="67">
        <f>AL8+AM9/AM$6</f>
        <v>52.283500000000004</v>
      </c>
      <c r="AM9" s="52">
        <v>31.2</v>
      </c>
      <c r="AN9" s="67">
        <f>AN8+AO9/AO$6</f>
        <v>26.384899999999998</v>
      </c>
      <c r="AO9" s="43">
        <v>23.52</v>
      </c>
      <c r="AP9" s="63">
        <f>(AR9^2+AT9^2)^0.5/6.3/1.73</f>
        <v>0.90792306647237242</v>
      </c>
      <c r="AQ9" s="67">
        <f>AQ8+AR9/AR$6</f>
        <v>17.612499999999997</v>
      </c>
      <c r="AR9" s="52">
        <v>2.4</v>
      </c>
      <c r="AS9" s="67">
        <f>AS8+AT9/AT$6</f>
        <v>26.95</v>
      </c>
      <c r="AT9" s="43">
        <v>9.6</v>
      </c>
      <c r="AU9" s="63">
        <f>(AW9^2+AY9^2)^0.5/6.3/1.73</f>
        <v>18.907432943413777</v>
      </c>
      <c r="AV9" s="67">
        <f>AV8+AW9/AW$6</f>
        <v>592.21069999999997</v>
      </c>
      <c r="AW9" s="52">
        <v>132.96</v>
      </c>
      <c r="AX9" s="67">
        <f>AX8+AY9/AY$6</f>
        <v>310.99080000000004</v>
      </c>
      <c r="AY9" s="43">
        <v>157.44</v>
      </c>
      <c r="AZ9" s="63">
        <f>(BB9^2+BD9^2)^0.5/6.3/1.73</f>
        <v>10.947379363122748</v>
      </c>
      <c r="BA9" s="67">
        <f>BA8+BB9/BB$6</f>
        <v>1693.0831000000001</v>
      </c>
      <c r="BB9" s="52">
        <v>100.8</v>
      </c>
      <c r="BC9" s="67">
        <f>BC8+BD9/BD$6</f>
        <v>1089.8656000000001</v>
      </c>
      <c r="BD9" s="43">
        <v>63.84</v>
      </c>
      <c r="BE9" s="63">
        <f>(BG9^2+BI9^2)^0.5/6.3/1.73</f>
        <v>1.2464384650116074</v>
      </c>
      <c r="BF9" s="67">
        <f>BF8+BG9/BG$6</f>
        <v>324.78450000000004</v>
      </c>
      <c r="BG9" s="52">
        <v>7.2</v>
      </c>
      <c r="BH9" s="67">
        <f>BH8+BI9/BI$6</f>
        <v>206.82739999999998</v>
      </c>
      <c r="BI9" s="43">
        <v>11.52</v>
      </c>
      <c r="BJ9" s="63">
        <f>(BL9^2+BN9^2)^0.5/6.3/1.73</f>
        <v>4.2630888113466776</v>
      </c>
      <c r="BK9" s="67">
        <f>BK8+BL9/BL$6</f>
        <v>109.8493</v>
      </c>
      <c r="BL9" s="52">
        <v>25.44</v>
      </c>
      <c r="BM9" s="67">
        <f>BM8+BN9/BN$6</f>
        <v>103.02809999999999</v>
      </c>
      <c r="BN9" s="43">
        <v>38.880000000000003</v>
      </c>
      <c r="BO9" s="63">
        <f>(BQ9^2+BS9^2)^0.5/6.3/1.73</f>
        <v>34.193260005831142</v>
      </c>
      <c r="BP9" s="67">
        <f>BP8+BQ9/BQ$6</f>
        <v>8495.6535999999996</v>
      </c>
      <c r="BQ9" s="52">
        <v>298.44</v>
      </c>
      <c r="BR9" s="67">
        <f>BR8+BS9/BS$6</f>
        <v>3900.5007999999998</v>
      </c>
      <c r="BS9" s="43">
        <v>223.20000000000002</v>
      </c>
      <c r="BT9" s="63">
        <f>(BV9^2+BX9^2)^0.5/6.3/1.73</f>
        <v>57.006141852099169</v>
      </c>
      <c r="BU9" s="67">
        <f>BU8+BV9/BV$6</f>
        <v>1909.2294999999999</v>
      </c>
      <c r="BV9" s="52">
        <v>522</v>
      </c>
      <c r="BW9" s="67">
        <f>BW8+BX9/BX$6</f>
        <v>701.24680000000001</v>
      </c>
      <c r="BX9" s="43">
        <v>336.96</v>
      </c>
      <c r="BY9" s="63">
        <f>(CA9^2+CC9^2)^0.5/6.3/1.73</f>
        <v>9.8849629491407054</v>
      </c>
      <c r="BZ9" s="67">
        <f>BZ8+CA9/CA$6</f>
        <v>335.0643</v>
      </c>
      <c r="CA9" s="52">
        <v>83.04</v>
      </c>
      <c r="CB9" s="67">
        <f>CB8+CC9/CC$6</f>
        <v>159.29429999999999</v>
      </c>
      <c r="CC9" s="43">
        <v>68.64</v>
      </c>
      <c r="CD9" s="63">
        <f>(CF9^2+CH9^2)^0.5/6.3/1.73</f>
        <v>13.383892505677357</v>
      </c>
      <c r="CE9" s="67">
        <f>CE8+CF9/CF$6</f>
        <v>2669.788</v>
      </c>
      <c r="CF9" s="52">
        <v>132.96</v>
      </c>
      <c r="CG9" s="67">
        <f>CG8+CH9/CH$6</f>
        <v>1060.6887000000002</v>
      </c>
      <c r="CH9" s="43">
        <v>60</v>
      </c>
    </row>
    <row r="10" spans="1:86" ht="14.1" customHeight="1" x14ac:dyDescent="0.2">
      <c r="A10" s="1">
        <v>8.3333333333333301E-2</v>
      </c>
      <c r="B10" s="63">
        <f t="shared" ref="B10:B32" si="0">(D10^2+F10^2)^0.5/6.3/1.73</f>
        <v>5.0938972514626286</v>
      </c>
      <c r="C10" s="67">
        <f t="shared" ref="C10:E32" si="1">C9+D10/D$6</f>
        <v>182.35310000000001</v>
      </c>
      <c r="D10" s="43">
        <v>30.240000000000002</v>
      </c>
      <c r="E10" s="67">
        <f t="shared" si="1"/>
        <v>121.08949999999999</v>
      </c>
      <c r="F10" s="43">
        <v>46.56</v>
      </c>
      <c r="G10" s="63">
        <f t="shared" ref="G10:G32" si="2">(I10^2+K10^2)^0.5/6.3/1.73</f>
        <v>3.0907060495718586</v>
      </c>
      <c r="H10" s="67">
        <f t="shared" ref="H10:H32" si="3">H9+I10/I$6</f>
        <v>95.850700000000003</v>
      </c>
      <c r="I10" s="43">
        <v>18.240000000000002</v>
      </c>
      <c r="J10" s="67">
        <f t="shared" ref="J10:J32" si="4">J9+K10/K$6</f>
        <v>84.144699999999986</v>
      </c>
      <c r="K10" s="43">
        <v>28.32</v>
      </c>
      <c r="L10" s="63">
        <f t="shared" ref="L10:L32" si="5">(N10^2+P10^2)^0.5/6.3/1.73</f>
        <v>46.552122195714176</v>
      </c>
      <c r="M10" s="67">
        <f t="shared" ref="M10:M32" si="6">M9+N10/N$6</f>
        <v>1721.5483999999999</v>
      </c>
      <c r="N10" s="43">
        <v>440.64</v>
      </c>
      <c r="O10" s="67">
        <f t="shared" ref="O10:O32" si="7">O9+P10/P$6</f>
        <v>644.08169999999996</v>
      </c>
      <c r="P10" s="43">
        <v>251.52</v>
      </c>
      <c r="Q10" s="63">
        <f t="shared" ref="Q10:Q32" si="8">(S10^2+U10^2)^0.5/6.3/1.73</f>
        <v>61.974331998655742</v>
      </c>
      <c r="R10" s="67">
        <f t="shared" ref="R10:R32" si="9">R9+S10/S$6</f>
        <v>15855.858499999998</v>
      </c>
      <c r="S10" s="43">
        <v>576</v>
      </c>
      <c r="T10" s="67">
        <f t="shared" ref="T10:T32" si="10">T9+U10/U$6</f>
        <v>6483.4839000000002</v>
      </c>
      <c r="U10" s="43">
        <v>352.8</v>
      </c>
      <c r="V10" s="63">
        <f t="shared" ref="V10:V32" si="11">(X10^2+Z10^2)^0.5/6.3/1.73</f>
        <v>0</v>
      </c>
      <c r="W10" s="67">
        <f t="shared" ref="W10:W32" si="12">W9+X10/X$6</f>
        <v>235.548</v>
      </c>
      <c r="X10" s="43">
        <v>0</v>
      </c>
      <c r="Y10" s="67">
        <f t="shared" ref="Y10:Y32" si="13">Y9+Z10/Z$6</f>
        <v>137.12799999999999</v>
      </c>
      <c r="Z10" s="43">
        <v>0</v>
      </c>
      <c r="AA10" s="63">
        <f t="shared" ref="AA10:AA32" si="14">(AC10^2+AE10^2)^0.5/6.3/1.73</f>
        <v>0</v>
      </c>
      <c r="AB10" s="67">
        <f t="shared" ref="AB10:AB32" si="15">AB9+AC10/AC$6</f>
        <v>0.23799999999999999</v>
      </c>
      <c r="AC10" s="43">
        <v>0</v>
      </c>
      <c r="AD10" s="67">
        <f t="shared" ref="AD10:AD32" si="16">AD9+AE10/AE$6</f>
        <v>5.6000000000000001E-2</v>
      </c>
      <c r="AE10" s="43">
        <v>0</v>
      </c>
      <c r="AF10" s="63">
        <f t="shared" ref="AF10:AF32" si="17">(AH10^2+AJ10^2)^0.5/6.3/1.73</f>
        <v>46.643798728129433</v>
      </c>
      <c r="AG10" s="67">
        <f t="shared" ref="AG10:AG32" si="18">AG9+AH10/AH$6</f>
        <v>461.37219999999996</v>
      </c>
      <c r="AH10" s="43">
        <v>347.52</v>
      </c>
      <c r="AI10" s="67">
        <f t="shared" ref="AI10:AI32" si="19">AI9+AJ10/AJ$6</f>
        <v>500.9982</v>
      </c>
      <c r="AJ10" s="43">
        <v>371.04</v>
      </c>
      <c r="AK10" s="63">
        <f t="shared" ref="AK10:AK32" si="20">(AM10^2+AO10^2)^0.5/6.3/1.73</f>
        <v>3.5078108893788942</v>
      </c>
      <c r="AL10" s="67">
        <f t="shared" ref="AL10:AL32" si="21">AL9+AM10/AM$6</f>
        <v>52.289700000000003</v>
      </c>
      <c r="AM10" s="43">
        <v>29.76</v>
      </c>
      <c r="AN10" s="67">
        <f t="shared" ref="AN10:AN32" si="22">AN9+AO10/AO$6</f>
        <v>26.389899999999997</v>
      </c>
      <c r="AO10" s="43">
        <v>24</v>
      </c>
      <c r="AP10" s="63">
        <f t="shared" ref="AP10:AP32" si="23">(AR10^2+AT10^2)^0.5/6.3/1.73</f>
        <v>0.91959760056465067</v>
      </c>
      <c r="AQ10" s="67">
        <f t="shared" ref="AQ10:AQ32" si="24">AQ9+AR10/AR$6</f>
        <v>17.613099999999996</v>
      </c>
      <c r="AR10" s="43">
        <v>2.88</v>
      </c>
      <c r="AS10" s="67">
        <f t="shared" ref="AS10:AS32" si="25">AS9+AT10/AT$6</f>
        <v>26.951999999999998</v>
      </c>
      <c r="AT10" s="43">
        <v>9.6</v>
      </c>
      <c r="AU10" s="63">
        <f t="shared" ref="AU10:AU32" si="26">(AW10^2+AY10^2)^0.5/6.3/1.73</f>
        <v>18.558089618748436</v>
      </c>
      <c r="AV10" s="67">
        <f t="shared" ref="AV10:AV32" si="27">AV9+AW10/AW$6</f>
        <v>592.23739999999998</v>
      </c>
      <c r="AW10" s="43">
        <v>128.16</v>
      </c>
      <c r="AX10" s="67">
        <f t="shared" ref="AX10:AX32" si="28">AX9+AY10/AY$6</f>
        <v>311.02340000000004</v>
      </c>
      <c r="AY10" s="43">
        <v>156.47999999999999</v>
      </c>
      <c r="AZ10" s="63">
        <f t="shared" ref="AZ10:AZ32" si="29">(BB10^2+BD10^2)^0.5/6.3/1.73</f>
        <v>10.6882070587189</v>
      </c>
      <c r="BA10" s="67">
        <f t="shared" ref="BA10:BA32" si="30">BA9+BB10/BB$6</f>
        <v>1693.1034</v>
      </c>
      <c r="BB10" s="43">
        <v>97.44</v>
      </c>
      <c r="BC10" s="67">
        <f t="shared" ref="BC10:BC32" si="31">BC9+BD10/BD$6</f>
        <v>1089.8789000000002</v>
      </c>
      <c r="BD10" s="43">
        <v>63.84</v>
      </c>
      <c r="BE10" s="63">
        <f t="shared" ref="BE10:BE32" si="32">(BG10^2+BI10^2)^0.5/6.3/1.73</f>
        <v>1.2236669630123693</v>
      </c>
      <c r="BF10" s="67">
        <f t="shared" ref="BF10:BF32" si="33">BF9+BG10/BG$6</f>
        <v>324.78590000000003</v>
      </c>
      <c r="BG10" s="43">
        <v>6.72</v>
      </c>
      <c r="BH10" s="67">
        <f t="shared" ref="BH10:BH32" si="34">BH9+BI10/BI$6</f>
        <v>206.82979999999998</v>
      </c>
      <c r="BI10" s="43">
        <v>11.52</v>
      </c>
      <c r="BJ10" s="63">
        <f t="shared" ref="BJ10:BJ32" si="35">(BL10^2+BN10^2)^0.5/6.3/1.73</f>
        <v>4.1175145728185338</v>
      </c>
      <c r="BK10" s="67">
        <f t="shared" ref="BK10:BK32" si="36">BK9+BL10/BL$6</f>
        <v>109.85429999999999</v>
      </c>
      <c r="BL10" s="43">
        <v>24</v>
      </c>
      <c r="BM10" s="67">
        <f t="shared" ref="BM10:BM32" si="37">BM9+BN10/BN$6</f>
        <v>103.036</v>
      </c>
      <c r="BN10" s="43">
        <v>37.92</v>
      </c>
      <c r="BO10" s="63">
        <f t="shared" ref="BO10:BO32" si="38">(BQ10^2+BS10^2)^0.5/6.3/1.73</f>
        <v>31.221771203476113</v>
      </c>
      <c r="BP10" s="67">
        <f t="shared" ref="BP10:BP32" si="39">BP9+BQ10/BQ$6</f>
        <v>8495.7286999999997</v>
      </c>
      <c r="BQ10" s="43">
        <v>270.36</v>
      </c>
      <c r="BR10" s="67">
        <f t="shared" ref="BR10:BR32" si="40">BR9+BS10/BS$6</f>
        <v>3900.5581999999999</v>
      </c>
      <c r="BS10" s="43">
        <v>206.64000000000001</v>
      </c>
      <c r="BT10" s="63">
        <f t="shared" ref="BT10:BT32" si="41">(BV10^2+BX10^2)^0.5/6.3/1.73</f>
        <v>50.910145076075239</v>
      </c>
      <c r="BU10" s="67">
        <f t="shared" ref="BU10:BU32" si="42">BU9+BV10/BV$6</f>
        <v>1909.2927</v>
      </c>
      <c r="BV10" s="43">
        <v>455.04</v>
      </c>
      <c r="BW10" s="67">
        <f t="shared" ref="BW10:BW32" si="43">BW9+BX10/BX$6</f>
        <v>701.29089999999997</v>
      </c>
      <c r="BX10" s="43">
        <v>317.52</v>
      </c>
      <c r="BY10" s="63">
        <f t="shared" ref="BY10:BY32" si="44">(CA10^2+CC10^2)^0.5/6.3/1.73</f>
        <v>10.069546534624113</v>
      </c>
      <c r="BZ10" s="67">
        <f t="shared" ref="BZ10:BZ32" si="45">BZ9+CA10/CA$6</f>
        <v>335.08120000000002</v>
      </c>
      <c r="CA10" s="43">
        <v>81.12</v>
      </c>
      <c r="CB10" s="67">
        <f t="shared" ref="CB10:CB32" si="46">CB9+CC10/CC$6</f>
        <v>159.30969999999999</v>
      </c>
      <c r="CC10" s="43">
        <v>73.92</v>
      </c>
      <c r="CD10" s="63">
        <f t="shared" ref="CD10:CD32" si="47">(CF10^2+CH10^2)^0.5/6.3/1.73</f>
        <v>13.402067558179359</v>
      </c>
      <c r="CE10" s="67">
        <f t="shared" ref="CE10:CE32" si="48">CE9+CF10/CF$6</f>
        <v>2669.8157000000001</v>
      </c>
      <c r="CF10" s="43">
        <v>132.96</v>
      </c>
      <c r="CG10" s="67">
        <f t="shared" ref="CG10:CG32" si="49">CG9+CH10/CH$6</f>
        <v>1060.7013000000002</v>
      </c>
      <c r="CH10" s="43">
        <v>60.480000000000004</v>
      </c>
    </row>
    <row r="11" spans="1:86" ht="14.1" customHeight="1" x14ac:dyDescent="0.2">
      <c r="A11" s="1">
        <v>0.125</v>
      </c>
      <c r="B11" s="63">
        <f t="shared" si="0"/>
        <v>4.7394463951071684</v>
      </c>
      <c r="C11" s="67">
        <f t="shared" si="1"/>
        <v>182.35900000000001</v>
      </c>
      <c r="D11" s="43">
        <v>28.32</v>
      </c>
      <c r="E11" s="67">
        <f t="shared" si="1"/>
        <v>121.09849999999999</v>
      </c>
      <c r="F11" s="43">
        <v>43.2</v>
      </c>
      <c r="G11" s="63">
        <f t="shared" si="2"/>
        <v>3.030822004353031</v>
      </c>
      <c r="H11" s="67">
        <f t="shared" si="3"/>
        <v>95.854700000000008</v>
      </c>
      <c r="I11" s="43">
        <v>19.2</v>
      </c>
      <c r="J11" s="67">
        <f t="shared" si="4"/>
        <v>84.150299999999987</v>
      </c>
      <c r="K11" s="43">
        <v>26.88</v>
      </c>
      <c r="L11" s="63">
        <f t="shared" si="5"/>
        <v>43.689765835014043</v>
      </c>
      <c r="M11" s="67">
        <f t="shared" si="6"/>
        <v>1721.6345999999999</v>
      </c>
      <c r="N11" s="43">
        <v>413.76</v>
      </c>
      <c r="O11" s="67">
        <f t="shared" si="7"/>
        <v>644.13079999999991</v>
      </c>
      <c r="P11" s="43">
        <v>235.68</v>
      </c>
      <c r="Q11" s="63">
        <f t="shared" si="8"/>
        <v>57.12364655151174</v>
      </c>
      <c r="R11" s="67">
        <f t="shared" si="9"/>
        <v>15855.932399999998</v>
      </c>
      <c r="S11" s="43">
        <v>532.08000000000004</v>
      </c>
      <c r="T11" s="67">
        <f t="shared" si="10"/>
        <v>6483.5288</v>
      </c>
      <c r="U11" s="43">
        <v>323.28000000000003</v>
      </c>
      <c r="V11" s="63">
        <f t="shared" si="11"/>
        <v>0</v>
      </c>
      <c r="W11" s="67">
        <f t="shared" si="12"/>
        <v>235.548</v>
      </c>
      <c r="X11" s="43">
        <v>0</v>
      </c>
      <c r="Y11" s="67">
        <f t="shared" si="13"/>
        <v>137.12799999999999</v>
      </c>
      <c r="Z11" s="43">
        <v>0</v>
      </c>
      <c r="AA11" s="63">
        <f t="shared" si="14"/>
        <v>0</v>
      </c>
      <c r="AB11" s="67">
        <f t="shared" si="15"/>
        <v>0.23799999999999999</v>
      </c>
      <c r="AC11" s="43">
        <v>0</v>
      </c>
      <c r="AD11" s="67">
        <f t="shared" si="16"/>
        <v>5.6000000000000001E-2</v>
      </c>
      <c r="AE11" s="43">
        <v>0</v>
      </c>
      <c r="AF11" s="63">
        <f t="shared" si="17"/>
        <v>46.042353350157441</v>
      </c>
      <c r="AG11" s="67">
        <f t="shared" si="18"/>
        <v>461.44419999999997</v>
      </c>
      <c r="AH11" s="43">
        <v>345.6</v>
      </c>
      <c r="AI11" s="67">
        <f t="shared" si="19"/>
        <v>501.07400000000001</v>
      </c>
      <c r="AJ11" s="43">
        <v>363.84000000000003</v>
      </c>
      <c r="AK11" s="63">
        <f t="shared" si="20"/>
        <v>3.3647238879011838</v>
      </c>
      <c r="AL11" s="67">
        <f t="shared" si="21"/>
        <v>52.295800000000007</v>
      </c>
      <c r="AM11" s="43">
        <v>29.28</v>
      </c>
      <c r="AN11" s="67">
        <f t="shared" si="22"/>
        <v>26.394499999999997</v>
      </c>
      <c r="AO11" s="43">
        <v>22.080000000000002</v>
      </c>
      <c r="AP11" s="63">
        <f t="shared" si="23"/>
        <v>1.0062127968110861</v>
      </c>
      <c r="AQ11" s="67">
        <f t="shared" si="24"/>
        <v>17.613999999999997</v>
      </c>
      <c r="AR11" s="43">
        <v>4.32</v>
      </c>
      <c r="AS11" s="67">
        <f t="shared" si="25"/>
        <v>26.954099999999997</v>
      </c>
      <c r="AT11" s="43">
        <v>10.08</v>
      </c>
      <c r="AU11" s="63">
        <f t="shared" si="26"/>
        <v>17.830136186648879</v>
      </c>
      <c r="AV11" s="67">
        <f t="shared" si="27"/>
        <v>592.26319999999998</v>
      </c>
      <c r="AW11" s="43">
        <v>123.84</v>
      </c>
      <c r="AX11" s="67">
        <f t="shared" si="28"/>
        <v>311.05460000000005</v>
      </c>
      <c r="AY11" s="43">
        <v>149.76</v>
      </c>
      <c r="AZ11" s="63">
        <f t="shared" si="29"/>
        <v>10.359688411724203</v>
      </c>
      <c r="BA11" s="67">
        <f t="shared" si="30"/>
        <v>1693.1232</v>
      </c>
      <c r="BB11" s="43">
        <v>95.04</v>
      </c>
      <c r="BC11" s="67">
        <f t="shared" si="31"/>
        <v>1089.8916000000002</v>
      </c>
      <c r="BD11" s="43">
        <v>60.96</v>
      </c>
      <c r="BE11" s="63">
        <f t="shared" si="32"/>
        <v>1.1228229041767763</v>
      </c>
      <c r="BF11" s="67">
        <f t="shared" si="33"/>
        <v>324.78700000000003</v>
      </c>
      <c r="BG11" s="43">
        <v>5.28</v>
      </c>
      <c r="BH11" s="67">
        <f t="shared" si="34"/>
        <v>206.83209999999997</v>
      </c>
      <c r="BI11" s="43">
        <v>11.040000000000001</v>
      </c>
      <c r="BJ11" s="63">
        <f t="shared" si="35"/>
        <v>3.9831919597802417</v>
      </c>
      <c r="BK11" s="67">
        <f t="shared" si="36"/>
        <v>109.8595</v>
      </c>
      <c r="BL11" s="43">
        <v>24.96</v>
      </c>
      <c r="BM11" s="67">
        <f t="shared" si="37"/>
        <v>103.04340000000001</v>
      </c>
      <c r="BN11" s="43">
        <v>35.520000000000003</v>
      </c>
      <c r="BO11" s="63">
        <f t="shared" si="38"/>
        <v>30.147197853336994</v>
      </c>
      <c r="BP11" s="67">
        <f t="shared" si="39"/>
        <v>8495.8035</v>
      </c>
      <c r="BQ11" s="43">
        <v>269.28000000000003</v>
      </c>
      <c r="BR11" s="67">
        <f t="shared" si="40"/>
        <v>3900.6104999999998</v>
      </c>
      <c r="BS11" s="43">
        <v>188.28</v>
      </c>
      <c r="BT11" s="63">
        <f t="shared" si="41"/>
        <v>48.123147003028159</v>
      </c>
      <c r="BU11" s="67">
        <f t="shared" si="42"/>
        <v>1909.3525</v>
      </c>
      <c r="BV11" s="43">
        <v>430.56</v>
      </c>
      <c r="BW11" s="67">
        <f t="shared" si="43"/>
        <v>701.33249999999998</v>
      </c>
      <c r="BX11" s="43">
        <v>299.52</v>
      </c>
      <c r="BY11" s="63">
        <f t="shared" si="44"/>
        <v>9.1869021030445381</v>
      </c>
      <c r="BZ11" s="67">
        <f t="shared" si="45"/>
        <v>335.09790000000004</v>
      </c>
      <c r="CA11" s="43">
        <v>80.16</v>
      </c>
      <c r="CB11" s="67">
        <f t="shared" si="46"/>
        <v>159.32219999999998</v>
      </c>
      <c r="CC11" s="43">
        <v>60</v>
      </c>
      <c r="CD11" s="63">
        <f t="shared" si="47"/>
        <v>13.227259997919031</v>
      </c>
      <c r="CE11" s="67">
        <f t="shared" si="48"/>
        <v>2669.8431</v>
      </c>
      <c r="CF11" s="43">
        <v>131.52000000000001</v>
      </c>
      <c r="CG11" s="67">
        <f t="shared" si="49"/>
        <v>1060.7136000000003</v>
      </c>
      <c r="CH11" s="43">
        <v>59.04</v>
      </c>
    </row>
    <row r="12" spans="1:86" s="118" customFormat="1" ht="14.1" customHeight="1" x14ac:dyDescent="0.2">
      <c r="A12" s="36">
        <v>0.16666666666666699</v>
      </c>
      <c r="B12" s="64">
        <f t="shared" si="0"/>
        <v>4.6175616103781385</v>
      </c>
      <c r="C12" s="68">
        <f t="shared" si="1"/>
        <v>182.3647</v>
      </c>
      <c r="D12" s="44">
        <v>27.36</v>
      </c>
      <c r="E12" s="68">
        <f t="shared" si="1"/>
        <v>121.10729999999998</v>
      </c>
      <c r="F12" s="44">
        <v>42.24</v>
      </c>
      <c r="G12" s="64">
        <f t="shared" si="2"/>
        <v>2.9860139798837642</v>
      </c>
      <c r="H12" s="68">
        <f t="shared" si="3"/>
        <v>95.858800000000002</v>
      </c>
      <c r="I12" s="44">
        <v>19.68</v>
      </c>
      <c r="J12" s="68">
        <f t="shared" si="4"/>
        <v>84.155699999999982</v>
      </c>
      <c r="K12" s="44">
        <v>25.92</v>
      </c>
      <c r="L12" s="64">
        <f t="shared" si="5"/>
        <v>42.220461205177699</v>
      </c>
      <c r="M12" s="68">
        <f t="shared" si="6"/>
        <v>1721.7176999999999</v>
      </c>
      <c r="N12" s="44">
        <v>398.88</v>
      </c>
      <c r="O12" s="68">
        <f t="shared" si="7"/>
        <v>644.17859999999996</v>
      </c>
      <c r="P12" s="44">
        <v>229.44</v>
      </c>
      <c r="Q12" s="64">
        <f t="shared" si="8"/>
        <v>55.123668972698034</v>
      </c>
      <c r="R12" s="68">
        <f t="shared" si="9"/>
        <v>15856.003299999998</v>
      </c>
      <c r="S12" s="44">
        <v>510.48</v>
      </c>
      <c r="T12" s="68">
        <f t="shared" si="10"/>
        <v>6483.5727999999999</v>
      </c>
      <c r="U12" s="44">
        <v>316.8</v>
      </c>
      <c r="V12" s="64">
        <f t="shared" si="11"/>
        <v>0</v>
      </c>
      <c r="W12" s="68">
        <f t="shared" si="12"/>
        <v>235.548</v>
      </c>
      <c r="X12" s="44">
        <v>0</v>
      </c>
      <c r="Y12" s="68">
        <f t="shared" si="13"/>
        <v>137.12799999999999</v>
      </c>
      <c r="Z12" s="44">
        <v>0</v>
      </c>
      <c r="AA12" s="64">
        <f t="shared" si="14"/>
        <v>0</v>
      </c>
      <c r="AB12" s="68">
        <f t="shared" si="15"/>
        <v>0.23799999999999999</v>
      </c>
      <c r="AC12" s="44">
        <v>0</v>
      </c>
      <c r="AD12" s="68">
        <f t="shared" si="16"/>
        <v>5.6000000000000001E-2</v>
      </c>
      <c r="AE12" s="44">
        <v>0</v>
      </c>
      <c r="AF12" s="64">
        <f t="shared" si="17"/>
        <v>46.140003503664175</v>
      </c>
      <c r="AG12" s="68">
        <f t="shared" si="18"/>
        <v>461.51609999999999</v>
      </c>
      <c r="AH12" s="44">
        <v>345.12</v>
      </c>
      <c r="AI12" s="68">
        <f t="shared" si="19"/>
        <v>501.15019999999998</v>
      </c>
      <c r="AJ12" s="44">
        <v>365.76</v>
      </c>
      <c r="AK12" s="64">
        <f t="shared" si="20"/>
        <v>3.356643921790913</v>
      </c>
      <c r="AL12" s="68">
        <f t="shared" si="21"/>
        <v>52.301800000000007</v>
      </c>
      <c r="AM12" s="44">
        <v>28.8</v>
      </c>
      <c r="AN12" s="68">
        <f t="shared" si="22"/>
        <v>26.399199999999997</v>
      </c>
      <c r="AO12" s="44">
        <v>22.56</v>
      </c>
      <c r="AP12" s="64">
        <f t="shared" si="23"/>
        <v>0.87750548175816256</v>
      </c>
      <c r="AQ12" s="68">
        <f t="shared" si="24"/>
        <v>17.614599999999996</v>
      </c>
      <c r="AR12" s="44">
        <v>2.88</v>
      </c>
      <c r="AS12" s="68">
        <f t="shared" si="25"/>
        <v>26.955999999999996</v>
      </c>
      <c r="AT12" s="44">
        <v>9.120000000000001</v>
      </c>
      <c r="AU12" s="64">
        <f t="shared" si="26"/>
        <v>17.126638264479581</v>
      </c>
      <c r="AV12" s="68">
        <f t="shared" si="27"/>
        <v>592.28769999999997</v>
      </c>
      <c r="AW12" s="44">
        <v>117.60000000000001</v>
      </c>
      <c r="AX12" s="68">
        <f t="shared" si="28"/>
        <v>311.08480000000003</v>
      </c>
      <c r="AY12" s="44">
        <v>144.96</v>
      </c>
      <c r="AZ12" s="64">
        <f t="shared" si="29"/>
        <v>10.322645363018548</v>
      </c>
      <c r="BA12" s="68">
        <f t="shared" si="30"/>
        <v>1693.1429000000001</v>
      </c>
      <c r="BB12" s="44">
        <v>94.56</v>
      </c>
      <c r="BC12" s="68">
        <f t="shared" si="31"/>
        <v>1089.9043000000001</v>
      </c>
      <c r="BD12" s="44">
        <v>60.96</v>
      </c>
      <c r="BE12" s="64">
        <f t="shared" si="32"/>
        <v>1.0724620456381764</v>
      </c>
      <c r="BF12" s="68">
        <f t="shared" si="33"/>
        <v>324.78780000000006</v>
      </c>
      <c r="BG12" s="44">
        <v>3.84</v>
      </c>
      <c r="BH12" s="68">
        <f t="shared" si="34"/>
        <v>206.83439999999996</v>
      </c>
      <c r="BI12" s="44">
        <v>11.040000000000001</v>
      </c>
      <c r="BJ12" s="64">
        <f t="shared" si="35"/>
        <v>4.5197041733152759</v>
      </c>
      <c r="BK12" s="68">
        <f t="shared" si="36"/>
        <v>109.8651</v>
      </c>
      <c r="BL12" s="44">
        <v>26.88</v>
      </c>
      <c r="BM12" s="68">
        <f t="shared" si="37"/>
        <v>103.05200000000001</v>
      </c>
      <c r="BN12" s="44">
        <v>41.28</v>
      </c>
      <c r="BO12" s="64">
        <f t="shared" si="38"/>
        <v>29.377757332862011</v>
      </c>
      <c r="BP12" s="68">
        <f t="shared" si="39"/>
        <v>8495.8757999999998</v>
      </c>
      <c r="BQ12" s="44">
        <v>260.28000000000003</v>
      </c>
      <c r="BR12" s="68">
        <f t="shared" si="40"/>
        <v>3900.6623</v>
      </c>
      <c r="BS12" s="44">
        <v>186.48</v>
      </c>
      <c r="BT12" s="64">
        <f t="shared" si="41"/>
        <v>47.858342376103209</v>
      </c>
      <c r="BU12" s="68">
        <f t="shared" si="42"/>
        <v>1909.4124999999999</v>
      </c>
      <c r="BV12" s="44">
        <v>432</v>
      </c>
      <c r="BW12" s="68">
        <f t="shared" si="43"/>
        <v>701.37310000000002</v>
      </c>
      <c r="BX12" s="44">
        <v>292.32</v>
      </c>
      <c r="BY12" s="64">
        <f t="shared" si="44"/>
        <v>9.4062809239052516</v>
      </c>
      <c r="BZ12" s="68">
        <f t="shared" si="45"/>
        <v>335.11550000000005</v>
      </c>
      <c r="CA12" s="44">
        <v>84.48</v>
      </c>
      <c r="CB12" s="68">
        <f t="shared" si="46"/>
        <v>159.33429999999998</v>
      </c>
      <c r="CC12" s="44">
        <v>58.08</v>
      </c>
      <c r="CD12" s="64">
        <f t="shared" si="47"/>
        <v>13.325653086055123</v>
      </c>
      <c r="CE12" s="68">
        <f t="shared" si="48"/>
        <v>2669.8706999999999</v>
      </c>
      <c r="CF12" s="44">
        <v>132.47999999999999</v>
      </c>
      <c r="CG12" s="68">
        <f t="shared" si="49"/>
        <v>1060.7260000000003</v>
      </c>
      <c r="CH12" s="44">
        <v>59.52</v>
      </c>
    </row>
    <row r="13" spans="1:86" ht="14.1" customHeight="1" x14ac:dyDescent="0.2">
      <c r="A13" s="1">
        <v>0.20833333333333301</v>
      </c>
      <c r="B13" s="63">
        <f t="shared" si="0"/>
        <v>4.6859427677295367</v>
      </c>
      <c r="C13" s="67">
        <f t="shared" si="1"/>
        <v>182.37110000000001</v>
      </c>
      <c r="D13" s="43">
        <v>30.72</v>
      </c>
      <c r="E13" s="67">
        <f t="shared" si="1"/>
        <v>121.11579999999998</v>
      </c>
      <c r="F13" s="43">
        <v>40.800000000000004</v>
      </c>
      <c r="G13" s="63">
        <f t="shared" si="2"/>
        <v>2.9080229486100397</v>
      </c>
      <c r="H13" s="67">
        <f t="shared" si="3"/>
        <v>95.8626</v>
      </c>
      <c r="I13" s="43">
        <v>18.240000000000002</v>
      </c>
      <c r="J13" s="67">
        <f t="shared" si="4"/>
        <v>84.161099999999976</v>
      </c>
      <c r="K13" s="43">
        <v>25.92</v>
      </c>
      <c r="L13" s="63">
        <f t="shared" si="5"/>
        <v>41.330865551233188</v>
      </c>
      <c r="M13" s="67">
        <f t="shared" si="6"/>
        <v>1721.7994999999999</v>
      </c>
      <c r="N13" s="43">
        <v>392.64</v>
      </c>
      <c r="O13" s="67">
        <f t="shared" si="7"/>
        <v>644.22460000000001</v>
      </c>
      <c r="P13" s="43">
        <v>220.8</v>
      </c>
      <c r="Q13" s="63">
        <f t="shared" si="8"/>
        <v>60.75772525893138</v>
      </c>
      <c r="R13" s="67">
        <f t="shared" si="9"/>
        <v>15856.083899999998</v>
      </c>
      <c r="S13" s="43">
        <v>580.32000000000005</v>
      </c>
      <c r="T13" s="67">
        <f t="shared" si="10"/>
        <v>6483.6170999999995</v>
      </c>
      <c r="U13" s="43">
        <v>318.95999999999998</v>
      </c>
      <c r="V13" s="63">
        <f t="shared" si="11"/>
        <v>0</v>
      </c>
      <c r="W13" s="67">
        <f t="shared" si="12"/>
        <v>235.548</v>
      </c>
      <c r="X13" s="43">
        <v>0</v>
      </c>
      <c r="Y13" s="67">
        <f t="shared" si="13"/>
        <v>137.12799999999999</v>
      </c>
      <c r="Z13" s="43">
        <v>0</v>
      </c>
      <c r="AA13" s="63">
        <f t="shared" si="14"/>
        <v>0</v>
      </c>
      <c r="AB13" s="67">
        <f t="shared" si="15"/>
        <v>0.23799999999999999</v>
      </c>
      <c r="AC13" s="43">
        <v>0</v>
      </c>
      <c r="AD13" s="67">
        <f t="shared" si="16"/>
        <v>5.6000000000000001E-2</v>
      </c>
      <c r="AE13" s="43">
        <v>0</v>
      </c>
      <c r="AF13" s="63">
        <f t="shared" si="17"/>
        <v>45.973130192607762</v>
      </c>
      <c r="AG13" s="67">
        <f t="shared" si="18"/>
        <v>461.58850000000001</v>
      </c>
      <c r="AH13" s="43">
        <v>347.52</v>
      </c>
      <c r="AI13" s="67">
        <f t="shared" si="19"/>
        <v>501.22539999999998</v>
      </c>
      <c r="AJ13" s="43">
        <v>360.96</v>
      </c>
      <c r="AK13" s="63">
        <f t="shared" si="20"/>
        <v>3.2330221242579391</v>
      </c>
      <c r="AL13" s="67">
        <f t="shared" si="21"/>
        <v>52.307600000000008</v>
      </c>
      <c r="AM13" s="43">
        <v>27.84</v>
      </c>
      <c r="AN13" s="67">
        <f t="shared" si="22"/>
        <v>26.403699999999997</v>
      </c>
      <c r="AO13" s="43">
        <v>21.6</v>
      </c>
      <c r="AP13" s="63">
        <f t="shared" si="23"/>
        <v>0.82274887717123724</v>
      </c>
      <c r="AQ13" s="67">
        <f t="shared" si="24"/>
        <v>17.615099999999995</v>
      </c>
      <c r="AR13" s="43">
        <v>2.4</v>
      </c>
      <c r="AS13" s="67">
        <f t="shared" si="25"/>
        <v>26.957799999999995</v>
      </c>
      <c r="AT13" s="43">
        <v>8.64</v>
      </c>
      <c r="AU13" s="63">
        <f t="shared" si="26"/>
        <v>17.244634347295637</v>
      </c>
      <c r="AV13" s="67">
        <f t="shared" si="27"/>
        <v>592.31309999999996</v>
      </c>
      <c r="AW13" s="43">
        <v>121.92</v>
      </c>
      <c r="AX13" s="67">
        <f t="shared" si="28"/>
        <v>311.11460000000005</v>
      </c>
      <c r="AY13" s="43">
        <v>143.04</v>
      </c>
      <c r="AZ13" s="63">
        <f t="shared" si="29"/>
        <v>10.251658334104631</v>
      </c>
      <c r="BA13" s="67">
        <f t="shared" si="30"/>
        <v>1693.1626000000001</v>
      </c>
      <c r="BB13" s="43">
        <v>94.56</v>
      </c>
      <c r="BC13" s="67">
        <f t="shared" si="31"/>
        <v>1089.9167000000002</v>
      </c>
      <c r="BD13" s="43">
        <v>59.52</v>
      </c>
      <c r="BE13" s="63">
        <f t="shared" si="32"/>
        <v>0.98969248793808895</v>
      </c>
      <c r="BF13" s="67">
        <f t="shared" si="33"/>
        <v>324.78860000000009</v>
      </c>
      <c r="BG13" s="43">
        <v>3.84</v>
      </c>
      <c r="BH13" s="67">
        <f t="shared" si="34"/>
        <v>206.83649999999997</v>
      </c>
      <c r="BI13" s="43">
        <v>10.08</v>
      </c>
      <c r="BJ13" s="63">
        <f t="shared" si="35"/>
        <v>5.41557832643384</v>
      </c>
      <c r="BK13" s="67">
        <f t="shared" si="36"/>
        <v>109.8715</v>
      </c>
      <c r="BL13" s="43">
        <v>30.72</v>
      </c>
      <c r="BM13" s="67">
        <f t="shared" si="37"/>
        <v>103.0625</v>
      </c>
      <c r="BN13" s="43">
        <v>50.4</v>
      </c>
      <c r="BO13" s="63">
        <f t="shared" si="38"/>
        <v>28.505673656106552</v>
      </c>
      <c r="BP13" s="67">
        <f t="shared" si="39"/>
        <v>8495.9445999999989</v>
      </c>
      <c r="BQ13" s="43">
        <v>247.68</v>
      </c>
      <c r="BR13" s="67">
        <f t="shared" si="40"/>
        <v>3900.7143999999998</v>
      </c>
      <c r="BS13" s="43">
        <v>187.56</v>
      </c>
      <c r="BT13" s="63">
        <f t="shared" si="41"/>
        <v>47.880860325051621</v>
      </c>
      <c r="BU13" s="67">
        <f t="shared" si="42"/>
        <v>1909.4733999999999</v>
      </c>
      <c r="BV13" s="43">
        <v>438.48</v>
      </c>
      <c r="BW13" s="67">
        <f t="shared" si="43"/>
        <v>701.41240000000005</v>
      </c>
      <c r="BX13" s="43">
        <v>282.95999999999998</v>
      </c>
      <c r="BY13" s="63">
        <f t="shared" si="44"/>
        <v>9.1969250826353228</v>
      </c>
      <c r="BZ13" s="67">
        <f t="shared" si="45"/>
        <v>335.13200000000006</v>
      </c>
      <c r="CA13" s="43">
        <v>79.2</v>
      </c>
      <c r="CB13" s="67">
        <f t="shared" si="46"/>
        <v>159.34709999999998</v>
      </c>
      <c r="CC13" s="43">
        <v>61.44</v>
      </c>
      <c r="CD13" s="63">
        <f t="shared" si="47"/>
        <v>13.214056208028625</v>
      </c>
      <c r="CE13" s="67">
        <f t="shared" si="48"/>
        <v>2669.8982000000001</v>
      </c>
      <c r="CF13" s="43">
        <v>132</v>
      </c>
      <c r="CG13" s="67">
        <f t="shared" si="49"/>
        <v>1060.7380000000003</v>
      </c>
      <c r="CH13" s="43">
        <v>57.6</v>
      </c>
    </row>
    <row r="14" spans="1:86" ht="14.1" customHeight="1" x14ac:dyDescent="0.2">
      <c r="A14" s="1">
        <v>0.25</v>
      </c>
      <c r="B14" s="63">
        <f t="shared" si="0"/>
        <v>4.8596714029427917</v>
      </c>
      <c r="C14" s="67">
        <f t="shared" si="1"/>
        <v>182.37870000000001</v>
      </c>
      <c r="D14" s="43">
        <v>36.480000000000004</v>
      </c>
      <c r="E14" s="67">
        <f t="shared" si="1"/>
        <v>121.12379999999997</v>
      </c>
      <c r="F14" s="43">
        <v>38.4</v>
      </c>
      <c r="G14" s="63">
        <f t="shared" si="2"/>
        <v>2.6384041047289024</v>
      </c>
      <c r="H14" s="67">
        <f t="shared" si="3"/>
        <v>95.865899999999996</v>
      </c>
      <c r="I14" s="43">
        <v>15.84</v>
      </c>
      <c r="J14" s="67">
        <f t="shared" si="4"/>
        <v>84.166099999999972</v>
      </c>
      <c r="K14" s="43">
        <v>24</v>
      </c>
      <c r="L14" s="63">
        <f t="shared" si="5"/>
        <v>43.822747040458303</v>
      </c>
      <c r="M14" s="67">
        <f t="shared" si="6"/>
        <v>1721.8884999999998</v>
      </c>
      <c r="N14" s="43">
        <v>427.2</v>
      </c>
      <c r="O14" s="67">
        <f t="shared" si="7"/>
        <v>644.26909999999998</v>
      </c>
      <c r="P14" s="43">
        <v>213.6</v>
      </c>
      <c r="Q14" s="63">
        <f t="shared" si="8"/>
        <v>63.154452387277253</v>
      </c>
      <c r="R14" s="67">
        <f t="shared" si="9"/>
        <v>15856.168299999998</v>
      </c>
      <c r="S14" s="43">
        <v>607.68000000000006</v>
      </c>
      <c r="T14" s="67">
        <f t="shared" si="10"/>
        <v>6483.6619999999994</v>
      </c>
      <c r="U14" s="43">
        <v>323.28000000000003</v>
      </c>
      <c r="V14" s="63">
        <f t="shared" si="11"/>
        <v>0</v>
      </c>
      <c r="W14" s="67">
        <f t="shared" si="12"/>
        <v>235.548</v>
      </c>
      <c r="X14" s="43">
        <v>0</v>
      </c>
      <c r="Y14" s="67">
        <f t="shared" si="13"/>
        <v>137.12799999999999</v>
      </c>
      <c r="Z14" s="43">
        <v>0</v>
      </c>
      <c r="AA14" s="63">
        <f t="shared" si="14"/>
        <v>0</v>
      </c>
      <c r="AB14" s="67">
        <f t="shared" si="15"/>
        <v>0.23799999999999999</v>
      </c>
      <c r="AC14" s="43">
        <v>0</v>
      </c>
      <c r="AD14" s="67">
        <f t="shared" si="16"/>
        <v>5.6000000000000001E-2</v>
      </c>
      <c r="AE14" s="43">
        <v>0</v>
      </c>
      <c r="AF14" s="63">
        <f t="shared" si="17"/>
        <v>45.627925876203896</v>
      </c>
      <c r="AG14" s="67">
        <f t="shared" si="18"/>
        <v>461.66059999999999</v>
      </c>
      <c r="AH14" s="43">
        <v>346.08</v>
      </c>
      <c r="AI14" s="67">
        <f t="shared" si="19"/>
        <v>501.2998</v>
      </c>
      <c r="AJ14" s="43">
        <v>357.12</v>
      </c>
      <c r="AK14" s="63">
        <f t="shared" si="20"/>
        <v>3.2868673879738473</v>
      </c>
      <c r="AL14" s="67">
        <f t="shared" si="21"/>
        <v>52.313700000000011</v>
      </c>
      <c r="AM14" s="43">
        <v>29.28</v>
      </c>
      <c r="AN14" s="67">
        <f t="shared" si="22"/>
        <v>26.407999999999998</v>
      </c>
      <c r="AO14" s="43">
        <v>20.64</v>
      </c>
      <c r="AP14" s="63">
        <f t="shared" si="23"/>
        <v>0.82274887717123724</v>
      </c>
      <c r="AQ14" s="67">
        <f t="shared" si="24"/>
        <v>17.615599999999993</v>
      </c>
      <c r="AR14" s="43">
        <v>2.4</v>
      </c>
      <c r="AS14" s="67">
        <f t="shared" si="25"/>
        <v>26.959599999999995</v>
      </c>
      <c r="AT14" s="43">
        <v>8.64</v>
      </c>
      <c r="AU14" s="63">
        <f t="shared" si="26"/>
        <v>18.033109128841193</v>
      </c>
      <c r="AV14" s="67">
        <f t="shared" si="27"/>
        <v>592.34159999999997</v>
      </c>
      <c r="AW14" s="43">
        <v>136.80000000000001</v>
      </c>
      <c r="AX14" s="67">
        <f t="shared" si="28"/>
        <v>311.14400000000006</v>
      </c>
      <c r="AY14" s="43">
        <v>141.12</v>
      </c>
      <c r="AZ14" s="63">
        <f t="shared" si="29"/>
        <v>7.9888732791501331</v>
      </c>
      <c r="BA14" s="67">
        <f t="shared" si="30"/>
        <v>1693.1778000000002</v>
      </c>
      <c r="BB14" s="43">
        <v>72.960000000000008</v>
      </c>
      <c r="BC14" s="67">
        <f t="shared" si="31"/>
        <v>1089.9266000000002</v>
      </c>
      <c r="BD14" s="43">
        <v>47.52</v>
      </c>
      <c r="BE14" s="63">
        <f t="shared" si="32"/>
        <v>1.0062127968110861</v>
      </c>
      <c r="BF14" s="67">
        <f t="shared" si="33"/>
        <v>324.78950000000009</v>
      </c>
      <c r="BG14" s="43">
        <v>4.32</v>
      </c>
      <c r="BH14" s="67">
        <f t="shared" si="34"/>
        <v>206.83859999999999</v>
      </c>
      <c r="BI14" s="43">
        <v>10.08</v>
      </c>
      <c r="BJ14" s="63">
        <f t="shared" si="35"/>
        <v>3.8403927300354117</v>
      </c>
      <c r="BK14" s="67">
        <f t="shared" si="36"/>
        <v>109.8767</v>
      </c>
      <c r="BL14" s="43">
        <v>24.96</v>
      </c>
      <c r="BM14" s="67">
        <f t="shared" si="37"/>
        <v>103.06950000000001</v>
      </c>
      <c r="BN14" s="43">
        <v>33.6</v>
      </c>
      <c r="BO14" s="63">
        <f t="shared" si="38"/>
        <v>29.14427428123793</v>
      </c>
      <c r="BP14" s="67">
        <f t="shared" si="39"/>
        <v>8496.0172999999995</v>
      </c>
      <c r="BQ14" s="43">
        <v>261.72000000000003</v>
      </c>
      <c r="BR14" s="67">
        <f t="shared" si="40"/>
        <v>3900.7644</v>
      </c>
      <c r="BS14" s="43">
        <v>180</v>
      </c>
      <c r="BT14" s="63">
        <f t="shared" si="41"/>
        <v>50.466967148089367</v>
      </c>
      <c r="BU14" s="67">
        <f t="shared" si="42"/>
        <v>1909.5394999999999</v>
      </c>
      <c r="BV14" s="43">
        <v>475.92</v>
      </c>
      <c r="BW14" s="67">
        <f t="shared" si="43"/>
        <v>701.4507000000001</v>
      </c>
      <c r="BX14" s="43">
        <v>275.76</v>
      </c>
      <c r="BY14" s="63">
        <f t="shared" si="44"/>
        <v>12.09261140923131</v>
      </c>
      <c r="BZ14" s="67">
        <f t="shared" si="45"/>
        <v>335.15480000000008</v>
      </c>
      <c r="CA14" s="43">
        <v>109.44</v>
      </c>
      <c r="CB14" s="67">
        <f t="shared" si="46"/>
        <v>159.36239999999998</v>
      </c>
      <c r="CC14" s="43">
        <v>73.44</v>
      </c>
      <c r="CD14" s="63">
        <f t="shared" si="47"/>
        <v>13.254432981915853</v>
      </c>
      <c r="CE14" s="67">
        <f t="shared" si="48"/>
        <v>2669.9258</v>
      </c>
      <c r="CF14" s="43">
        <v>132.47999999999999</v>
      </c>
      <c r="CG14" s="67">
        <f t="shared" si="49"/>
        <v>1060.7500000000002</v>
      </c>
      <c r="CH14" s="43">
        <v>57.6</v>
      </c>
    </row>
    <row r="15" spans="1:86" ht="14.1" customHeight="1" x14ac:dyDescent="0.2">
      <c r="A15" s="1">
        <v>0.29166666666666702</v>
      </c>
      <c r="B15" s="63">
        <f t="shared" si="0"/>
        <v>6.3773968752057826</v>
      </c>
      <c r="C15" s="67">
        <f t="shared" si="1"/>
        <v>182.39020000000002</v>
      </c>
      <c r="D15" s="43">
        <v>55.2</v>
      </c>
      <c r="E15" s="67">
        <f t="shared" si="1"/>
        <v>121.13259999999997</v>
      </c>
      <c r="F15" s="43">
        <v>42.24</v>
      </c>
      <c r="G15" s="63">
        <f t="shared" si="2"/>
        <v>2.6516035406093685</v>
      </c>
      <c r="H15" s="67">
        <f t="shared" si="3"/>
        <v>95.869100000000003</v>
      </c>
      <c r="I15" s="43">
        <v>15.36</v>
      </c>
      <c r="J15" s="67">
        <f t="shared" si="4"/>
        <v>84.17119999999997</v>
      </c>
      <c r="K15" s="43">
        <v>24.48</v>
      </c>
      <c r="L15" s="63">
        <f t="shared" si="5"/>
        <v>51.461540735584741</v>
      </c>
      <c r="M15" s="67">
        <f t="shared" si="6"/>
        <v>1721.9959999999999</v>
      </c>
      <c r="N15" s="43">
        <v>516</v>
      </c>
      <c r="O15" s="67">
        <f t="shared" si="7"/>
        <v>644.31489999999997</v>
      </c>
      <c r="P15" s="43">
        <v>219.84</v>
      </c>
      <c r="Q15" s="63">
        <f t="shared" si="8"/>
        <v>75.318527010869801</v>
      </c>
      <c r="R15" s="67">
        <f t="shared" si="9"/>
        <v>15856.272399999998</v>
      </c>
      <c r="S15" s="43">
        <v>749.52</v>
      </c>
      <c r="T15" s="67">
        <f t="shared" si="10"/>
        <v>6483.7084999999997</v>
      </c>
      <c r="U15" s="43">
        <v>334.8</v>
      </c>
      <c r="V15" s="63">
        <f t="shared" si="11"/>
        <v>0</v>
      </c>
      <c r="W15" s="67">
        <f t="shared" si="12"/>
        <v>235.548</v>
      </c>
      <c r="X15" s="43">
        <v>0</v>
      </c>
      <c r="Y15" s="67">
        <f t="shared" si="13"/>
        <v>137.12799999999999</v>
      </c>
      <c r="Z15" s="43">
        <v>0</v>
      </c>
      <c r="AA15" s="63">
        <f t="shared" si="14"/>
        <v>0</v>
      </c>
      <c r="AB15" s="67">
        <f t="shared" si="15"/>
        <v>0.23799999999999999</v>
      </c>
      <c r="AC15" s="43">
        <v>0</v>
      </c>
      <c r="AD15" s="67">
        <f t="shared" si="16"/>
        <v>5.6000000000000001E-2</v>
      </c>
      <c r="AE15" s="43">
        <v>0</v>
      </c>
      <c r="AF15" s="63">
        <f t="shared" si="17"/>
        <v>46.184121244502577</v>
      </c>
      <c r="AG15" s="67">
        <f t="shared" si="18"/>
        <v>461.73419999999999</v>
      </c>
      <c r="AH15" s="43">
        <v>353.28000000000003</v>
      </c>
      <c r="AI15" s="67">
        <f t="shared" si="19"/>
        <v>501.37450000000001</v>
      </c>
      <c r="AJ15" s="43">
        <v>358.56</v>
      </c>
      <c r="AK15" s="63">
        <f t="shared" si="20"/>
        <v>3.4691691659006625</v>
      </c>
      <c r="AL15" s="67">
        <f t="shared" si="21"/>
        <v>52.32030000000001</v>
      </c>
      <c r="AM15" s="43">
        <v>31.68</v>
      </c>
      <c r="AN15" s="67">
        <f t="shared" si="22"/>
        <v>26.412299999999998</v>
      </c>
      <c r="AO15" s="43">
        <v>20.64</v>
      </c>
      <c r="AP15" s="63">
        <f t="shared" si="23"/>
        <v>0.79395568961497143</v>
      </c>
      <c r="AQ15" s="67">
        <f t="shared" si="24"/>
        <v>17.616199999999992</v>
      </c>
      <c r="AR15" s="43">
        <v>2.88</v>
      </c>
      <c r="AS15" s="67">
        <f t="shared" si="25"/>
        <v>26.961299999999994</v>
      </c>
      <c r="AT15" s="43">
        <v>8.16</v>
      </c>
      <c r="AU15" s="63">
        <f t="shared" si="26"/>
        <v>20.929778500993258</v>
      </c>
      <c r="AV15" s="67">
        <f t="shared" si="27"/>
        <v>592.37869999999998</v>
      </c>
      <c r="AW15" s="43">
        <v>178.08</v>
      </c>
      <c r="AX15" s="67">
        <f t="shared" si="28"/>
        <v>311.17370000000005</v>
      </c>
      <c r="AY15" s="43">
        <v>142.56</v>
      </c>
      <c r="AZ15" s="63">
        <f t="shared" si="29"/>
        <v>8.4594909003770997</v>
      </c>
      <c r="BA15" s="67">
        <f t="shared" si="30"/>
        <v>1693.1942000000001</v>
      </c>
      <c r="BB15" s="43">
        <v>78.72</v>
      </c>
      <c r="BC15" s="67">
        <f t="shared" si="31"/>
        <v>1089.9366000000002</v>
      </c>
      <c r="BD15" s="43">
        <v>48</v>
      </c>
      <c r="BE15" s="63">
        <f t="shared" si="32"/>
        <v>1.0309672368374017</v>
      </c>
      <c r="BF15" s="67">
        <f t="shared" si="33"/>
        <v>324.79030000000012</v>
      </c>
      <c r="BG15" s="43">
        <v>3.84</v>
      </c>
      <c r="BH15" s="67">
        <f t="shared" si="34"/>
        <v>206.84079999999997</v>
      </c>
      <c r="BI15" s="43">
        <v>10.56</v>
      </c>
      <c r="BJ15" s="63">
        <f t="shared" si="35"/>
        <v>4.1316221332437166</v>
      </c>
      <c r="BK15" s="67">
        <f t="shared" si="36"/>
        <v>109.8822</v>
      </c>
      <c r="BL15" s="43">
        <v>26.400000000000002</v>
      </c>
      <c r="BM15" s="67">
        <f t="shared" si="37"/>
        <v>103.0771</v>
      </c>
      <c r="BN15" s="43">
        <v>36.480000000000004</v>
      </c>
      <c r="BO15" s="63">
        <f t="shared" si="38"/>
        <v>36.544691256729521</v>
      </c>
      <c r="BP15" s="67">
        <f t="shared" si="39"/>
        <v>8496.1132999999991</v>
      </c>
      <c r="BQ15" s="43">
        <v>345.6</v>
      </c>
      <c r="BR15" s="67">
        <f t="shared" si="40"/>
        <v>3900.8193999999999</v>
      </c>
      <c r="BS15" s="43">
        <v>198</v>
      </c>
      <c r="BT15" s="63">
        <f t="shared" si="41"/>
        <v>64.355216424378824</v>
      </c>
      <c r="BU15" s="67">
        <f t="shared" si="42"/>
        <v>1909.6280999999999</v>
      </c>
      <c r="BV15" s="43">
        <v>637.91999999999996</v>
      </c>
      <c r="BW15" s="67">
        <f t="shared" si="43"/>
        <v>701.49120000000005</v>
      </c>
      <c r="BX15" s="43">
        <v>291.60000000000002</v>
      </c>
      <c r="BY15" s="63">
        <f t="shared" si="44"/>
        <v>15.481118022118709</v>
      </c>
      <c r="BZ15" s="67">
        <f t="shared" si="45"/>
        <v>335.18540000000007</v>
      </c>
      <c r="CA15" s="43">
        <v>146.88</v>
      </c>
      <c r="CB15" s="67">
        <f t="shared" si="46"/>
        <v>159.37969999999999</v>
      </c>
      <c r="CC15" s="43">
        <v>83.04</v>
      </c>
      <c r="CD15" s="63">
        <f t="shared" si="47"/>
        <v>13.371713729317744</v>
      </c>
      <c r="CE15" s="67">
        <f t="shared" si="48"/>
        <v>2669.9539</v>
      </c>
      <c r="CF15" s="43">
        <v>134.88</v>
      </c>
      <c r="CG15" s="67">
        <f t="shared" si="49"/>
        <v>1060.7615000000003</v>
      </c>
      <c r="CH15" s="43">
        <v>55.2</v>
      </c>
    </row>
    <row r="16" spans="1:86" ht="14.1" customHeight="1" x14ac:dyDescent="0.2">
      <c r="A16" s="1">
        <v>0.33333333333333298</v>
      </c>
      <c r="B16" s="63">
        <f t="shared" si="0"/>
        <v>6.7679595573196085</v>
      </c>
      <c r="C16" s="67">
        <f t="shared" si="1"/>
        <v>182.40220000000002</v>
      </c>
      <c r="D16" s="43">
        <v>57.6</v>
      </c>
      <c r="E16" s="67">
        <f t="shared" si="1"/>
        <v>121.14219999999997</v>
      </c>
      <c r="F16" s="43">
        <v>46.08</v>
      </c>
      <c r="G16" s="63">
        <f t="shared" si="2"/>
        <v>2.8852565886765449</v>
      </c>
      <c r="H16" s="67">
        <f t="shared" si="3"/>
        <v>95.872500000000002</v>
      </c>
      <c r="I16" s="43">
        <v>16.32</v>
      </c>
      <c r="J16" s="67">
        <f t="shared" si="4"/>
        <v>84.176799999999972</v>
      </c>
      <c r="K16" s="43">
        <v>26.88</v>
      </c>
      <c r="L16" s="63">
        <f t="shared" si="5"/>
        <v>62.88255525837365</v>
      </c>
      <c r="M16" s="67">
        <f t="shared" si="6"/>
        <v>1722.1272999999999</v>
      </c>
      <c r="N16" s="43">
        <v>630.24</v>
      </c>
      <c r="O16" s="67">
        <f t="shared" si="7"/>
        <v>644.37099999999998</v>
      </c>
      <c r="P16" s="43">
        <v>269.28000000000003</v>
      </c>
      <c r="Q16" s="63">
        <f t="shared" si="8"/>
        <v>93.409119834374351</v>
      </c>
      <c r="R16" s="67">
        <f t="shared" si="9"/>
        <v>15856.401399999999</v>
      </c>
      <c r="S16" s="43">
        <v>928.80000000000007</v>
      </c>
      <c r="T16" s="67">
        <f t="shared" si="10"/>
        <v>6483.7663999999995</v>
      </c>
      <c r="U16" s="43">
        <v>416.88</v>
      </c>
      <c r="V16" s="63">
        <f t="shared" si="11"/>
        <v>0</v>
      </c>
      <c r="W16" s="67">
        <f t="shared" si="12"/>
        <v>235.548</v>
      </c>
      <c r="X16" s="43">
        <v>0</v>
      </c>
      <c r="Y16" s="67">
        <f t="shared" si="13"/>
        <v>137.12799999999999</v>
      </c>
      <c r="Z16" s="43">
        <v>0</v>
      </c>
      <c r="AA16" s="63">
        <f t="shared" si="14"/>
        <v>0</v>
      </c>
      <c r="AB16" s="67">
        <f t="shared" si="15"/>
        <v>0.23799999999999999</v>
      </c>
      <c r="AC16" s="43">
        <v>0</v>
      </c>
      <c r="AD16" s="67">
        <f t="shared" si="16"/>
        <v>5.6000000000000001E-2</v>
      </c>
      <c r="AE16" s="43">
        <v>0</v>
      </c>
      <c r="AF16" s="63">
        <f t="shared" si="17"/>
        <v>44.827435502422283</v>
      </c>
      <c r="AG16" s="67">
        <f t="shared" si="18"/>
        <v>461.80430000000001</v>
      </c>
      <c r="AH16" s="43">
        <v>336.48</v>
      </c>
      <c r="AI16" s="67">
        <f t="shared" si="19"/>
        <v>501.44830000000002</v>
      </c>
      <c r="AJ16" s="43">
        <v>354.24</v>
      </c>
      <c r="AK16" s="63">
        <f t="shared" si="20"/>
        <v>4.4637845928316864</v>
      </c>
      <c r="AL16" s="67">
        <f t="shared" si="21"/>
        <v>52.329000000000008</v>
      </c>
      <c r="AM16" s="43">
        <v>41.76</v>
      </c>
      <c r="AN16" s="67">
        <f t="shared" si="22"/>
        <v>26.417499999999997</v>
      </c>
      <c r="AO16" s="43">
        <v>24.96</v>
      </c>
      <c r="AP16" s="63">
        <f t="shared" si="23"/>
        <v>1.0309672368374017</v>
      </c>
      <c r="AQ16" s="67">
        <f t="shared" si="24"/>
        <v>17.616999999999994</v>
      </c>
      <c r="AR16" s="43">
        <v>3.84</v>
      </c>
      <c r="AS16" s="67">
        <f t="shared" si="25"/>
        <v>26.963499999999993</v>
      </c>
      <c r="AT16" s="43">
        <v>10.56</v>
      </c>
      <c r="AU16" s="63">
        <f t="shared" si="26"/>
        <v>26.354508797638786</v>
      </c>
      <c r="AV16" s="67">
        <f t="shared" si="27"/>
        <v>592.42679999999996</v>
      </c>
      <c r="AW16" s="43">
        <v>230.88</v>
      </c>
      <c r="AX16" s="67">
        <f t="shared" si="28"/>
        <v>311.20930000000004</v>
      </c>
      <c r="AY16" s="43">
        <v>170.88</v>
      </c>
      <c r="AZ16" s="63">
        <f t="shared" si="29"/>
        <v>8.9125657707179116</v>
      </c>
      <c r="BA16" s="67">
        <f t="shared" si="30"/>
        <v>1693.2115000000001</v>
      </c>
      <c r="BB16" s="43">
        <v>83.04</v>
      </c>
      <c r="BC16" s="67">
        <f t="shared" si="31"/>
        <v>1089.9471000000003</v>
      </c>
      <c r="BD16" s="43">
        <v>50.4</v>
      </c>
      <c r="BE16" s="63">
        <f t="shared" si="32"/>
        <v>1.2595958950575363</v>
      </c>
      <c r="BF16" s="67">
        <f t="shared" si="33"/>
        <v>324.79200000000014</v>
      </c>
      <c r="BG16" s="43">
        <v>8.16</v>
      </c>
      <c r="BH16" s="67">
        <f t="shared" si="34"/>
        <v>206.84309999999996</v>
      </c>
      <c r="BI16" s="43">
        <v>11.040000000000001</v>
      </c>
      <c r="BJ16" s="63">
        <f t="shared" si="35"/>
        <v>5.6373864548482109</v>
      </c>
      <c r="BK16" s="67">
        <f t="shared" si="36"/>
        <v>109.88979999999999</v>
      </c>
      <c r="BL16" s="43">
        <v>36.480000000000004</v>
      </c>
      <c r="BM16" s="67">
        <f t="shared" si="37"/>
        <v>103.0874</v>
      </c>
      <c r="BN16" s="43">
        <v>49.44</v>
      </c>
      <c r="BO16" s="63">
        <f t="shared" si="38"/>
        <v>40.837640810176403</v>
      </c>
      <c r="BP16" s="67">
        <f t="shared" si="39"/>
        <v>8496.2188999999998</v>
      </c>
      <c r="BQ16" s="43">
        <v>380.16</v>
      </c>
      <c r="BR16" s="67">
        <f t="shared" si="40"/>
        <v>3900.8836999999999</v>
      </c>
      <c r="BS16" s="43">
        <v>231.48000000000002</v>
      </c>
      <c r="BT16" s="63">
        <f t="shared" si="41"/>
        <v>82.195654091688226</v>
      </c>
      <c r="BU16" s="67">
        <f t="shared" si="42"/>
        <v>1909.7430999999999</v>
      </c>
      <c r="BV16" s="43">
        <v>828</v>
      </c>
      <c r="BW16" s="67">
        <f t="shared" si="43"/>
        <v>701.53870000000006</v>
      </c>
      <c r="BX16" s="43">
        <v>342</v>
      </c>
      <c r="BY16" s="63">
        <f t="shared" si="44"/>
        <v>17.911807117952478</v>
      </c>
      <c r="BZ16" s="67">
        <f t="shared" si="45"/>
        <v>335.22070000000008</v>
      </c>
      <c r="CA16" s="43">
        <v>169.44</v>
      </c>
      <c r="CB16" s="67">
        <f t="shared" si="46"/>
        <v>159.39989999999997</v>
      </c>
      <c r="CC16" s="43">
        <v>96.960000000000008</v>
      </c>
      <c r="CD16" s="63">
        <f t="shared" si="47"/>
        <v>13.364676882027146</v>
      </c>
      <c r="CE16" s="67">
        <f t="shared" si="48"/>
        <v>2669.9818999999998</v>
      </c>
      <c r="CF16" s="43">
        <v>134.4</v>
      </c>
      <c r="CG16" s="67">
        <f t="shared" si="49"/>
        <v>1060.7732000000003</v>
      </c>
      <c r="CH16" s="43">
        <v>56.160000000000004</v>
      </c>
    </row>
    <row r="17" spans="1:86" s="24" customFormat="1" ht="14.1" customHeight="1" x14ac:dyDescent="0.2">
      <c r="A17" s="112">
        <v>0.375</v>
      </c>
      <c r="B17" s="123">
        <f t="shared" si="0"/>
        <v>8.8144211074269556</v>
      </c>
      <c r="C17" s="124">
        <f t="shared" si="1"/>
        <v>182.41660000000002</v>
      </c>
      <c r="D17" s="116">
        <v>69.12</v>
      </c>
      <c r="E17" s="124">
        <f t="shared" si="1"/>
        <v>121.15609999999998</v>
      </c>
      <c r="F17" s="116">
        <v>66.72</v>
      </c>
      <c r="G17" s="123">
        <f t="shared" si="2"/>
        <v>3.7787876851726092</v>
      </c>
      <c r="H17" s="124">
        <f t="shared" si="3"/>
        <v>95.877600000000001</v>
      </c>
      <c r="I17" s="116">
        <v>24.48</v>
      </c>
      <c r="J17" s="124">
        <f t="shared" si="4"/>
        <v>84.183699999999973</v>
      </c>
      <c r="K17" s="116">
        <v>33.119999999999997</v>
      </c>
      <c r="L17" s="123">
        <f t="shared" si="5"/>
        <v>74.896411907051316</v>
      </c>
      <c r="M17" s="124">
        <f t="shared" si="6"/>
        <v>1722.2848999999999</v>
      </c>
      <c r="N17" s="116">
        <v>756.48</v>
      </c>
      <c r="O17" s="124">
        <f t="shared" si="7"/>
        <v>644.43489999999997</v>
      </c>
      <c r="P17" s="116">
        <v>306.72000000000003</v>
      </c>
      <c r="Q17" s="123">
        <f t="shared" si="8"/>
        <v>128.38054444391611</v>
      </c>
      <c r="R17" s="124">
        <f t="shared" si="9"/>
        <v>15856.576499999999</v>
      </c>
      <c r="S17" s="116">
        <v>1260.72</v>
      </c>
      <c r="T17" s="124">
        <f t="shared" si="10"/>
        <v>6483.8507</v>
      </c>
      <c r="U17" s="116">
        <v>606.96</v>
      </c>
      <c r="V17" s="123">
        <f t="shared" si="11"/>
        <v>0</v>
      </c>
      <c r="W17" s="124">
        <f t="shared" si="12"/>
        <v>235.548</v>
      </c>
      <c r="X17" s="116">
        <v>0</v>
      </c>
      <c r="Y17" s="124">
        <f t="shared" si="13"/>
        <v>137.12799999999999</v>
      </c>
      <c r="Z17" s="116">
        <v>0</v>
      </c>
      <c r="AA17" s="123">
        <f t="shared" si="14"/>
        <v>0</v>
      </c>
      <c r="AB17" s="124">
        <f t="shared" si="15"/>
        <v>0.23799999999999999</v>
      </c>
      <c r="AC17" s="116">
        <v>0</v>
      </c>
      <c r="AD17" s="124">
        <f t="shared" si="16"/>
        <v>5.6000000000000001E-2</v>
      </c>
      <c r="AE17" s="116">
        <v>0</v>
      </c>
      <c r="AF17" s="123">
        <f t="shared" si="17"/>
        <v>47.113792324556563</v>
      </c>
      <c r="AG17" s="124">
        <f t="shared" si="18"/>
        <v>461.87729999999999</v>
      </c>
      <c r="AH17" s="116">
        <v>350.40000000000003</v>
      </c>
      <c r="AI17" s="124">
        <f t="shared" si="19"/>
        <v>501.5265</v>
      </c>
      <c r="AJ17" s="116">
        <v>375.36</v>
      </c>
      <c r="AK17" s="123">
        <f t="shared" si="20"/>
        <v>5.6132507445081421</v>
      </c>
      <c r="AL17" s="124">
        <f t="shared" si="21"/>
        <v>52.34040000000001</v>
      </c>
      <c r="AM17" s="116">
        <v>54.72</v>
      </c>
      <c r="AN17" s="124">
        <f t="shared" si="22"/>
        <v>26.423199999999998</v>
      </c>
      <c r="AO17" s="116">
        <v>27.36</v>
      </c>
      <c r="AP17" s="123">
        <f t="shared" si="23"/>
        <v>0.83561424546150409</v>
      </c>
      <c r="AQ17" s="124">
        <f t="shared" si="24"/>
        <v>17.617599999999992</v>
      </c>
      <c r="AR17" s="116">
        <v>2.88</v>
      </c>
      <c r="AS17" s="124">
        <f t="shared" si="25"/>
        <v>26.965299999999992</v>
      </c>
      <c r="AT17" s="116">
        <v>8.64</v>
      </c>
      <c r="AU17" s="123">
        <f t="shared" si="26"/>
        <v>29.484443374761806</v>
      </c>
      <c r="AV17" s="124">
        <f t="shared" si="27"/>
        <v>592.48149999999998</v>
      </c>
      <c r="AW17" s="116">
        <v>262.56</v>
      </c>
      <c r="AX17" s="124">
        <f t="shared" si="28"/>
        <v>311.24790000000002</v>
      </c>
      <c r="AY17" s="116">
        <v>185.28</v>
      </c>
      <c r="AZ17" s="123">
        <f t="shared" si="29"/>
        <v>9.1116444060467945</v>
      </c>
      <c r="BA17" s="124">
        <f t="shared" si="30"/>
        <v>1693.2295000000001</v>
      </c>
      <c r="BB17" s="116">
        <v>86.4</v>
      </c>
      <c r="BC17" s="124">
        <f t="shared" si="31"/>
        <v>1089.9573000000003</v>
      </c>
      <c r="BD17" s="116">
        <v>48.96</v>
      </c>
      <c r="BE17" s="123">
        <f t="shared" si="32"/>
        <v>1.218106616983371</v>
      </c>
      <c r="BF17" s="124">
        <f t="shared" si="33"/>
        <v>324.79380000000015</v>
      </c>
      <c r="BG17" s="116">
        <v>8.64</v>
      </c>
      <c r="BH17" s="124">
        <f t="shared" si="34"/>
        <v>206.84519999999998</v>
      </c>
      <c r="BI17" s="116">
        <v>10.08</v>
      </c>
      <c r="BJ17" s="123">
        <f t="shared" si="35"/>
        <v>9.8574544515668343</v>
      </c>
      <c r="BK17" s="124">
        <f t="shared" si="36"/>
        <v>109.90349999999999</v>
      </c>
      <c r="BL17" s="116">
        <v>65.760000000000005</v>
      </c>
      <c r="BM17" s="124">
        <f t="shared" si="37"/>
        <v>103.10510000000001</v>
      </c>
      <c r="BN17" s="116">
        <v>84.960000000000008</v>
      </c>
      <c r="BO17" s="123">
        <f t="shared" si="38"/>
        <v>64.376751676097996</v>
      </c>
      <c r="BP17" s="124">
        <f t="shared" si="39"/>
        <v>8496.3925999999992</v>
      </c>
      <c r="BQ17" s="116">
        <v>625.32000000000005</v>
      </c>
      <c r="BR17" s="124">
        <f t="shared" si="40"/>
        <v>3900.9721</v>
      </c>
      <c r="BS17" s="116">
        <v>318.24</v>
      </c>
      <c r="BT17" s="123">
        <f t="shared" si="41"/>
        <v>108.01419194179761</v>
      </c>
      <c r="BU17" s="124">
        <f t="shared" si="42"/>
        <v>1909.8961999999999</v>
      </c>
      <c r="BV17" s="116">
        <v>1102.32</v>
      </c>
      <c r="BW17" s="124">
        <f t="shared" si="43"/>
        <v>701.59610000000009</v>
      </c>
      <c r="BX17" s="116">
        <v>413.28000000000003</v>
      </c>
      <c r="BY17" s="123">
        <f t="shared" si="44"/>
        <v>17.950585444643377</v>
      </c>
      <c r="BZ17" s="124">
        <f t="shared" si="45"/>
        <v>335.25660000000011</v>
      </c>
      <c r="CA17" s="116">
        <v>172.32</v>
      </c>
      <c r="CB17" s="124">
        <f t="shared" si="46"/>
        <v>159.41919999999996</v>
      </c>
      <c r="CC17" s="116">
        <v>92.64</v>
      </c>
      <c r="CD17" s="123">
        <f t="shared" si="47"/>
        <v>13.534916034685878</v>
      </c>
      <c r="CE17" s="124">
        <f t="shared" si="48"/>
        <v>2670.0103999999997</v>
      </c>
      <c r="CF17" s="116">
        <v>136.80000000000001</v>
      </c>
      <c r="CG17" s="124">
        <f t="shared" si="49"/>
        <v>1060.7847000000004</v>
      </c>
      <c r="CH17" s="116">
        <v>55.2</v>
      </c>
    </row>
    <row r="18" spans="1:86" s="118" customFormat="1" ht="14.1" customHeight="1" x14ac:dyDescent="0.2">
      <c r="A18" s="36">
        <v>0.41666666666666702</v>
      </c>
      <c r="B18" s="64">
        <f t="shared" si="0"/>
        <v>9.6090592115840732</v>
      </c>
      <c r="C18" s="68">
        <f t="shared" si="1"/>
        <v>182.43040000000002</v>
      </c>
      <c r="D18" s="44">
        <v>66.239999999999995</v>
      </c>
      <c r="E18" s="68">
        <f t="shared" si="1"/>
        <v>121.17299999999999</v>
      </c>
      <c r="F18" s="44">
        <v>81.12</v>
      </c>
      <c r="G18" s="64">
        <f t="shared" si="2"/>
        <v>9.6889622901183596</v>
      </c>
      <c r="H18" s="68">
        <f t="shared" si="3"/>
        <v>95.890799999999999</v>
      </c>
      <c r="I18" s="44">
        <v>63.36</v>
      </c>
      <c r="J18" s="68">
        <f t="shared" si="4"/>
        <v>84.201299999999975</v>
      </c>
      <c r="K18" s="44">
        <v>84.48</v>
      </c>
      <c r="L18" s="64">
        <f t="shared" si="5"/>
        <v>82.779648166888819</v>
      </c>
      <c r="M18" s="68">
        <f t="shared" si="6"/>
        <v>1722.4584</v>
      </c>
      <c r="N18" s="44">
        <v>832.80000000000007</v>
      </c>
      <c r="O18" s="68">
        <f t="shared" si="7"/>
        <v>644.50720000000001</v>
      </c>
      <c r="P18" s="44">
        <v>347.04</v>
      </c>
      <c r="Q18" s="64">
        <f t="shared" si="8"/>
        <v>140.07328842262166</v>
      </c>
      <c r="R18" s="68">
        <f t="shared" si="9"/>
        <v>15856.762499999999</v>
      </c>
      <c r="S18" s="44">
        <v>1339.2</v>
      </c>
      <c r="T18" s="68">
        <f t="shared" si="10"/>
        <v>6483.9525000000003</v>
      </c>
      <c r="U18" s="44">
        <v>732.96</v>
      </c>
      <c r="V18" s="64">
        <f t="shared" si="11"/>
        <v>0</v>
      </c>
      <c r="W18" s="68">
        <f t="shared" si="12"/>
        <v>235.548</v>
      </c>
      <c r="X18" s="44">
        <v>0</v>
      </c>
      <c r="Y18" s="68">
        <f t="shared" si="13"/>
        <v>137.12799999999999</v>
      </c>
      <c r="Z18" s="44">
        <v>0</v>
      </c>
      <c r="AA18" s="64">
        <f t="shared" si="14"/>
        <v>0</v>
      </c>
      <c r="AB18" s="68">
        <f t="shared" si="15"/>
        <v>0.23799999999999999</v>
      </c>
      <c r="AC18" s="44">
        <v>0</v>
      </c>
      <c r="AD18" s="68">
        <f t="shared" si="16"/>
        <v>5.6000000000000001E-2</v>
      </c>
      <c r="AE18" s="44">
        <v>0</v>
      </c>
      <c r="AF18" s="64">
        <f t="shared" si="17"/>
        <v>53.321549042984977</v>
      </c>
      <c r="AG18" s="68">
        <f t="shared" si="18"/>
        <v>461.95959999999997</v>
      </c>
      <c r="AH18" s="44">
        <v>395.04</v>
      </c>
      <c r="AI18" s="68">
        <f t="shared" si="19"/>
        <v>501.61529999999999</v>
      </c>
      <c r="AJ18" s="44">
        <v>426.24</v>
      </c>
      <c r="AK18" s="64">
        <f t="shared" si="20"/>
        <v>6.7845610478706853</v>
      </c>
      <c r="AL18" s="68">
        <f t="shared" si="21"/>
        <v>52.353800000000007</v>
      </c>
      <c r="AM18" s="44">
        <v>64.320000000000007</v>
      </c>
      <c r="AN18" s="68">
        <f t="shared" si="22"/>
        <v>26.430799999999998</v>
      </c>
      <c r="AO18" s="44">
        <v>36.480000000000004</v>
      </c>
      <c r="AP18" s="64">
        <f t="shared" si="23"/>
        <v>1.1045360818263212</v>
      </c>
      <c r="AQ18" s="68">
        <f t="shared" si="24"/>
        <v>17.618599999999994</v>
      </c>
      <c r="AR18" s="44">
        <v>4.8</v>
      </c>
      <c r="AS18" s="68">
        <f t="shared" si="25"/>
        <v>26.967599999999994</v>
      </c>
      <c r="AT18" s="44">
        <v>11.040000000000001</v>
      </c>
      <c r="AU18" s="64">
        <f t="shared" si="26"/>
        <v>31.604591981106303</v>
      </c>
      <c r="AV18" s="68">
        <f t="shared" si="27"/>
        <v>592.53739999999993</v>
      </c>
      <c r="AW18" s="44">
        <v>268.32</v>
      </c>
      <c r="AX18" s="68">
        <f t="shared" si="28"/>
        <v>311.29290000000003</v>
      </c>
      <c r="AY18" s="44">
        <v>216</v>
      </c>
      <c r="AZ18" s="64">
        <f t="shared" si="29"/>
        <v>9.4411673361165622</v>
      </c>
      <c r="BA18" s="68">
        <f t="shared" si="30"/>
        <v>1693.2479000000001</v>
      </c>
      <c r="BB18" s="44">
        <v>88.320000000000007</v>
      </c>
      <c r="BC18" s="68">
        <f t="shared" si="31"/>
        <v>1089.9683000000002</v>
      </c>
      <c r="BD18" s="44">
        <v>52.800000000000004</v>
      </c>
      <c r="BE18" s="64">
        <f t="shared" si="32"/>
        <v>1.283997114196598</v>
      </c>
      <c r="BF18" s="68">
        <f t="shared" si="33"/>
        <v>324.79530000000017</v>
      </c>
      <c r="BG18" s="44">
        <v>7.2</v>
      </c>
      <c r="BH18" s="68">
        <f t="shared" si="34"/>
        <v>206.84769999999997</v>
      </c>
      <c r="BI18" s="44">
        <v>12</v>
      </c>
      <c r="BJ18" s="64">
        <f t="shared" si="35"/>
        <v>12.331406551059732</v>
      </c>
      <c r="BK18" s="68">
        <f t="shared" si="36"/>
        <v>109.9203</v>
      </c>
      <c r="BL18" s="44">
        <v>80.64</v>
      </c>
      <c r="BM18" s="68">
        <f t="shared" si="37"/>
        <v>103.12750000000001</v>
      </c>
      <c r="BN18" s="44">
        <v>107.52</v>
      </c>
      <c r="BO18" s="64">
        <f t="shared" si="38"/>
        <v>80.88386025780413</v>
      </c>
      <c r="BP18" s="68">
        <f t="shared" si="39"/>
        <v>8496.6142</v>
      </c>
      <c r="BQ18" s="44">
        <v>797.76</v>
      </c>
      <c r="BR18" s="68">
        <f t="shared" si="40"/>
        <v>3901.0763000000002</v>
      </c>
      <c r="BS18" s="44">
        <v>375.12</v>
      </c>
      <c r="BT18" s="64">
        <f t="shared" si="41"/>
        <v>124.42722963936767</v>
      </c>
      <c r="BU18" s="68">
        <f t="shared" si="42"/>
        <v>1910.0712999999998</v>
      </c>
      <c r="BV18" s="44">
        <v>1260.72</v>
      </c>
      <c r="BW18" s="68">
        <f t="shared" si="43"/>
        <v>701.66550000000007</v>
      </c>
      <c r="BX18" s="44">
        <v>499.68</v>
      </c>
      <c r="BY18" s="64">
        <f t="shared" si="44"/>
        <v>16.109641926164851</v>
      </c>
      <c r="BZ18" s="68">
        <f t="shared" si="45"/>
        <v>335.28850000000011</v>
      </c>
      <c r="CA18" s="44">
        <v>153.12</v>
      </c>
      <c r="CB18" s="68">
        <f t="shared" si="46"/>
        <v>159.43709999999996</v>
      </c>
      <c r="CC18" s="44">
        <v>85.92</v>
      </c>
      <c r="CD18" s="64">
        <f t="shared" si="47"/>
        <v>13.927600418821861</v>
      </c>
      <c r="CE18" s="68">
        <f t="shared" si="48"/>
        <v>2670.0396999999998</v>
      </c>
      <c r="CF18" s="44">
        <v>140.64000000000001</v>
      </c>
      <c r="CG18" s="68">
        <f t="shared" si="49"/>
        <v>1060.7966000000004</v>
      </c>
      <c r="CH18" s="44">
        <v>57.120000000000005</v>
      </c>
    </row>
    <row r="19" spans="1:86" ht="14.1" customHeight="1" x14ac:dyDescent="0.2">
      <c r="A19" s="1">
        <v>0.45833333333333298</v>
      </c>
      <c r="B19" s="63">
        <f t="shared" si="0"/>
        <v>7.5858812350087321</v>
      </c>
      <c r="C19" s="67">
        <f t="shared" si="1"/>
        <v>182.44170000000003</v>
      </c>
      <c r="D19" s="43">
        <v>54.24</v>
      </c>
      <c r="E19" s="67">
        <f t="shared" si="1"/>
        <v>121.18599999999999</v>
      </c>
      <c r="F19" s="43">
        <v>62.4</v>
      </c>
      <c r="G19" s="63">
        <f t="shared" si="2"/>
        <v>7.0917896123239847</v>
      </c>
      <c r="H19" s="67">
        <f t="shared" si="3"/>
        <v>95.900700000000001</v>
      </c>
      <c r="I19" s="43">
        <v>47.52</v>
      </c>
      <c r="J19" s="67">
        <f t="shared" si="4"/>
        <v>84.21399999999997</v>
      </c>
      <c r="K19" s="43">
        <v>60.96</v>
      </c>
      <c r="L19" s="63">
        <f t="shared" si="5"/>
        <v>81.962936559585756</v>
      </c>
      <c r="M19" s="67">
        <f t="shared" si="6"/>
        <v>1722.6315999999999</v>
      </c>
      <c r="N19" s="43">
        <v>831.36</v>
      </c>
      <c r="O19" s="67">
        <f t="shared" si="7"/>
        <v>644.57529999999997</v>
      </c>
      <c r="P19" s="43">
        <v>326.88</v>
      </c>
      <c r="Q19" s="63">
        <f t="shared" si="8"/>
        <v>139.66664700724908</v>
      </c>
      <c r="R19" s="67">
        <f t="shared" si="9"/>
        <v>15856.950199999999</v>
      </c>
      <c r="S19" s="43">
        <v>1351.44</v>
      </c>
      <c r="T19" s="67">
        <f t="shared" si="10"/>
        <v>6484.0498000000007</v>
      </c>
      <c r="U19" s="43">
        <v>700.56000000000006</v>
      </c>
      <c r="V19" s="63">
        <f t="shared" si="11"/>
        <v>0</v>
      </c>
      <c r="W19" s="67">
        <f t="shared" si="12"/>
        <v>235.548</v>
      </c>
      <c r="X19" s="43">
        <v>0</v>
      </c>
      <c r="Y19" s="67">
        <f t="shared" si="13"/>
        <v>137.12799999999999</v>
      </c>
      <c r="Z19" s="43">
        <v>0</v>
      </c>
      <c r="AA19" s="63">
        <f t="shared" si="14"/>
        <v>0</v>
      </c>
      <c r="AB19" s="67">
        <f t="shared" si="15"/>
        <v>0.23799999999999999</v>
      </c>
      <c r="AC19" s="43">
        <v>0</v>
      </c>
      <c r="AD19" s="67">
        <f t="shared" si="16"/>
        <v>5.6000000000000001E-2</v>
      </c>
      <c r="AE19" s="43">
        <v>0</v>
      </c>
      <c r="AF19" s="63">
        <f t="shared" si="17"/>
        <v>51.549039115167695</v>
      </c>
      <c r="AG19" s="67">
        <f t="shared" si="18"/>
        <v>462.03899999999999</v>
      </c>
      <c r="AH19" s="43">
        <v>381.12</v>
      </c>
      <c r="AI19" s="67">
        <f t="shared" si="19"/>
        <v>501.7013</v>
      </c>
      <c r="AJ19" s="43">
        <v>412.8</v>
      </c>
      <c r="AK19" s="63">
        <f t="shared" si="20"/>
        <v>6.6571475622840106</v>
      </c>
      <c r="AL19" s="67">
        <f t="shared" si="21"/>
        <v>52.367300000000007</v>
      </c>
      <c r="AM19" s="43">
        <v>64.8</v>
      </c>
      <c r="AN19" s="67">
        <f t="shared" si="22"/>
        <v>26.437599999999996</v>
      </c>
      <c r="AO19" s="43">
        <v>32.64</v>
      </c>
      <c r="AP19" s="63">
        <f t="shared" si="23"/>
        <v>0.91959760056465067</v>
      </c>
      <c r="AQ19" s="67">
        <f t="shared" si="24"/>
        <v>17.619199999999992</v>
      </c>
      <c r="AR19" s="43">
        <v>2.88</v>
      </c>
      <c r="AS19" s="67">
        <f t="shared" si="25"/>
        <v>26.969599999999993</v>
      </c>
      <c r="AT19" s="43">
        <v>9.6</v>
      </c>
      <c r="AU19" s="63">
        <f t="shared" si="26"/>
        <v>30.837732097442657</v>
      </c>
      <c r="AV19" s="67">
        <f t="shared" si="27"/>
        <v>592.59319999999991</v>
      </c>
      <c r="AW19" s="43">
        <v>267.84000000000003</v>
      </c>
      <c r="AX19" s="67">
        <f t="shared" si="28"/>
        <v>311.33520000000004</v>
      </c>
      <c r="AY19" s="43">
        <v>203.04</v>
      </c>
      <c r="AZ19" s="63">
        <f t="shared" si="29"/>
        <v>9.3204186358900412</v>
      </c>
      <c r="BA19" s="67">
        <f t="shared" si="30"/>
        <v>1693.2661000000001</v>
      </c>
      <c r="BB19" s="43">
        <v>87.36</v>
      </c>
      <c r="BC19" s="67">
        <f t="shared" si="31"/>
        <v>1089.9791000000002</v>
      </c>
      <c r="BD19" s="43">
        <v>51.84</v>
      </c>
      <c r="BE19" s="63">
        <f t="shared" si="32"/>
        <v>1.1858331532363344</v>
      </c>
      <c r="BF19" s="67">
        <f t="shared" si="33"/>
        <v>324.79670000000016</v>
      </c>
      <c r="BG19" s="43">
        <v>6.72</v>
      </c>
      <c r="BH19" s="67">
        <f t="shared" si="34"/>
        <v>206.84999999999997</v>
      </c>
      <c r="BI19" s="43">
        <v>11.040000000000001</v>
      </c>
      <c r="BJ19" s="63">
        <f t="shared" si="35"/>
        <v>10.997934280644364</v>
      </c>
      <c r="BK19" s="67">
        <f t="shared" si="36"/>
        <v>109.9359</v>
      </c>
      <c r="BL19" s="43">
        <v>74.88</v>
      </c>
      <c r="BM19" s="67">
        <f t="shared" si="37"/>
        <v>103.14700000000001</v>
      </c>
      <c r="BN19" s="43">
        <v>93.600000000000009</v>
      </c>
      <c r="BO19" s="63">
        <f t="shared" si="38"/>
        <v>73.19517688146982</v>
      </c>
      <c r="BP19" s="67">
        <f t="shared" si="39"/>
        <v>8496.8130000000001</v>
      </c>
      <c r="BQ19" s="43">
        <v>715.68000000000006</v>
      </c>
      <c r="BR19" s="67">
        <f t="shared" si="40"/>
        <v>3901.1742000000004</v>
      </c>
      <c r="BS19" s="43">
        <v>352.44</v>
      </c>
      <c r="BT19" s="63">
        <f t="shared" si="41"/>
        <v>126.89951681975165</v>
      </c>
      <c r="BU19" s="67">
        <f t="shared" si="42"/>
        <v>1910.2516999999998</v>
      </c>
      <c r="BV19" s="43">
        <v>1298.8800000000001</v>
      </c>
      <c r="BW19" s="67">
        <f t="shared" si="43"/>
        <v>701.7315000000001</v>
      </c>
      <c r="BX19" s="43">
        <v>475.2</v>
      </c>
      <c r="BY19" s="63">
        <f t="shared" si="44"/>
        <v>15.557854207107516</v>
      </c>
      <c r="BZ19" s="67">
        <f t="shared" si="45"/>
        <v>335.31930000000011</v>
      </c>
      <c r="CA19" s="43">
        <v>147.84</v>
      </c>
      <c r="CB19" s="67">
        <f t="shared" si="46"/>
        <v>159.45439999999996</v>
      </c>
      <c r="CC19" s="43">
        <v>83.04</v>
      </c>
      <c r="CD19" s="63">
        <f t="shared" si="47"/>
        <v>13.911088074192765</v>
      </c>
      <c r="CE19" s="67">
        <f t="shared" si="48"/>
        <v>2670.069</v>
      </c>
      <c r="CF19" s="43">
        <v>140.64000000000001</v>
      </c>
      <c r="CG19" s="67">
        <f t="shared" si="49"/>
        <v>1060.8084000000003</v>
      </c>
      <c r="CH19" s="43">
        <v>56.64</v>
      </c>
    </row>
    <row r="20" spans="1:86" ht="14.1" customHeight="1" x14ac:dyDescent="0.2">
      <c r="A20" s="1">
        <v>0.5</v>
      </c>
      <c r="B20" s="63">
        <f t="shared" si="0"/>
        <v>8.7695272234472341</v>
      </c>
      <c r="C20" s="67">
        <f t="shared" si="1"/>
        <v>182.45420000000001</v>
      </c>
      <c r="D20" s="43">
        <v>60</v>
      </c>
      <c r="E20" s="67">
        <f t="shared" si="1"/>
        <v>121.2015</v>
      </c>
      <c r="F20" s="43">
        <v>74.400000000000006</v>
      </c>
      <c r="G20" s="63">
        <f t="shared" si="2"/>
        <v>5.4754168516327235</v>
      </c>
      <c r="H20" s="67">
        <f t="shared" si="3"/>
        <v>95.908600000000007</v>
      </c>
      <c r="I20" s="43">
        <v>37.92</v>
      </c>
      <c r="J20" s="67">
        <f t="shared" si="4"/>
        <v>84.223599999999976</v>
      </c>
      <c r="K20" s="43">
        <v>46.08</v>
      </c>
      <c r="L20" s="63">
        <f t="shared" si="5"/>
        <v>83.368371947809408</v>
      </c>
      <c r="M20" s="67">
        <f t="shared" si="6"/>
        <v>1722.8072</v>
      </c>
      <c r="N20" s="43">
        <v>842.88</v>
      </c>
      <c r="O20" s="67">
        <f t="shared" si="7"/>
        <v>644.64599999999996</v>
      </c>
      <c r="P20" s="43">
        <v>339.36</v>
      </c>
      <c r="Q20" s="63">
        <f t="shared" si="8"/>
        <v>134.45812842487342</v>
      </c>
      <c r="R20" s="67">
        <f t="shared" si="9"/>
        <v>15857.133099999999</v>
      </c>
      <c r="S20" s="43">
        <v>1316.88</v>
      </c>
      <c r="T20" s="67">
        <f t="shared" si="10"/>
        <v>6484.1391000000003</v>
      </c>
      <c r="U20" s="43">
        <v>642.96</v>
      </c>
      <c r="V20" s="63">
        <f t="shared" si="11"/>
        <v>0</v>
      </c>
      <c r="W20" s="67">
        <f t="shared" si="12"/>
        <v>235.548</v>
      </c>
      <c r="X20" s="43">
        <v>0</v>
      </c>
      <c r="Y20" s="67">
        <f t="shared" si="13"/>
        <v>137.12799999999999</v>
      </c>
      <c r="Z20" s="43">
        <v>0</v>
      </c>
      <c r="AA20" s="63">
        <f t="shared" si="14"/>
        <v>0</v>
      </c>
      <c r="AB20" s="67">
        <f t="shared" si="15"/>
        <v>0.23799999999999999</v>
      </c>
      <c r="AC20" s="43">
        <v>0</v>
      </c>
      <c r="AD20" s="67">
        <f t="shared" si="16"/>
        <v>5.6000000000000001E-2</v>
      </c>
      <c r="AE20" s="43">
        <v>0</v>
      </c>
      <c r="AF20" s="63">
        <f t="shared" si="17"/>
        <v>69.251605863681775</v>
      </c>
      <c r="AG20" s="67">
        <f t="shared" si="18"/>
        <v>462.14449999999999</v>
      </c>
      <c r="AH20" s="43">
        <v>506.40000000000003</v>
      </c>
      <c r="AI20" s="67">
        <f t="shared" si="19"/>
        <v>501.81790000000001</v>
      </c>
      <c r="AJ20" s="43">
        <v>559.68000000000006</v>
      </c>
      <c r="AK20" s="63">
        <f t="shared" si="20"/>
        <v>6.4601922840823107</v>
      </c>
      <c r="AL20" s="67">
        <f t="shared" si="21"/>
        <v>52.380400000000009</v>
      </c>
      <c r="AM20" s="43">
        <v>62.88</v>
      </c>
      <c r="AN20" s="67">
        <f t="shared" si="22"/>
        <v>26.444199999999995</v>
      </c>
      <c r="AO20" s="43">
        <v>31.68</v>
      </c>
      <c r="AP20" s="63">
        <f t="shared" si="23"/>
        <v>0.87750548175816256</v>
      </c>
      <c r="AQ20" s="67">
        <f t="shared" si="24"/>
        <v>17.619799999999991</v>
      </c>
      <c r="AR20" s="43">
        <v>2.88</v>
      </c>
      <c r="AS20" s="67">
        <f t="shared" si="25"/>
        <v>26.971499999999992</v>
      </c>
      <c r="AT20" s="43">
        <v>9.120000000000001</v>
      </c>
      <c r="AU20" s="63">
        <f t="shared" si="26"/>
        <v>30.611480923661645</v>
      </c>
      <c r="AV20" s="67">
        <f t="shared" si="27"/>
        <v>592.64819999999986</v>
      </c>
      <c r="AW20" s="43">
        <v>264</v>
      </c>
      <c r="AX20" s="67">
        <f t="shared" si="28"/>
        <v>311.37770000000006</v>
      </c>
      <c r="AY20" s="43">
        <v>204</v>
      </c>
      <c r="AZ20" s="63">
        <f t="shared" si="29"/>
        <v>9.3138611538922564</v>
      </c>
      <c r="BA20" s="67">
        <f t="shared" si="30"/>
        <v>1693.2844</v>
      </c>
      <c r="BB20" s="43">
        <v>87.84</v>
      </c>
      <c r="BC20" s="67">
        <f t="shared" si="31"/>
        <v>1089.9897000000003</v>
      </c>
      <c r="BD20" s="43">
        <v>50.88</v>
      </c>
      <c r="BE20" s="63">
        <f t="shared" si="32"/>
        <v>1.1858331532363344</v>
      </c>
      <c r="BF20" s="67">
        <f t="shared" si="33"/>
        <v>324.79810000000015</v>
      </c>
      <c r="BG20" s="43">
        <v>6.72</v>
      </c>
      <c r="BH20" s="67">
        <f t="shared" si="34"/>
        <v>206.85229999999996</v>
      </c>
      <c r="BI20" s="43">
        <v>11.040000000000001</v>
      </c>
      <c r="BJ20" s="63">
        <f t="shared" si="35"/>
        <v>10.428080405709002</v>
      </c>
      <c r="BK20" s="67">
        <f t="shared" si="36"/>
        <v>109.95140000000001</v>
      </c>
      <c r="BL20" s="43">
        <v>74.400000000000006</v>
      </c>
      <c r="BM20" s="67">
        <f t="shared" si="37"/>
        <v>103.1649</v>
      </c>
      <c r="BN20" s="43">
        <v>85.92</v>
      </c>
      <c r="BO20" s="63">
        <f t="shared" si="38"/>
        <v>75.206130757464962</v>
      </c>
      <c r="BP20" s="67">
        <f t="shared" si="39"/>
        <v>8497.0175999999992</v>
      </c>
      <c r="BQ20" s="43">
        <v>736.56000000000006</v>
      </c>
      <c r="BR20" s="67">
        <f t="shared" si="40"/>
        <v>3901.2741000000005</v>
      </c>
      <c r="BS20" s="43">
        <v>359.64</v>
      </c>
      <c r="BT20" s="63">
        <f t="shared" si="41"/>
        <v>127.45295133655252</v>
      </c>
      <c r="BU20" s="67">
        <f t="shared" si="42"/>
        <v>1910.4320999999998</v>
      </c>
      <c r="BV20" s="43">
        <v>1298.8800000000001</v>
      </c>
      <c r="BW20" s="67">
        <f t="shared" si="43"/>
        <v>701.79990000000009</v>
      </c>
      <c r="BX20" s="43">
        <v>492.48</v>
      </c>
      <c r="BY20" s="63">
        <f t="shared" si="44"/>
        <v>14.42722404950425</v>
      </c>
      <c r="BZ20" s="67">
        <f t="shared" si="45"/>
        <v>335.34760000000011</v>
      </c>
      <c r="CA20" s="43">
        <v>135.84</v>
      </c>
      <c r="CB20" s="67">
        <f t="shared" si="46"/>
        <v>159.47089999999997</v>
      </c>
      <c r="CC20" s="43">
        <v>79.2</v>
      </c>
      <c r="CD20" s="63">
        <f t="shared" si="47"/>
        <v>13.886806518405781</v>
      </c>
      <c r="CE20" s="67">
        <f t="shared" si="48"/>
        <v>2670.0981999999999</v>
      </c>
      <c r="CF20" s="43">
        <v>140.16</v>
      </c>
      <c r="CG20" s="67">
        <f t="shared" si="49"/>
        <v>1060.8203000000003</v>
      </c>
      <c r="CH20" s="43">
        <v>57.120000000000005</v>
      </c>
    </row>
    <row r="21" spans="1:86" ht="14.1" customHeight="1" x14ac:dyDescent="0.2">
      <c r="A21" s="1">
        <v>0.54166666666666696</v>
      </c>
      <c r="B21" s="63">
        <f t="shared" si="0"/>
        <v>6.5092448674262835</v>
      </c>
      <c r="C21" s="67">
        <f t="shared" si="1"/>
        <v>182.46450000000002</v>
      </c>
      <c r="D21" s="43">
        <v>49.44</v>
      </c>
      <c r="E21" s="67">
        <f t="shared" si="1"/>
        <v>121.21209999999999</v>
      </c>
      <c r="F21" s="43">
        <v>50.88</v>
      </c>
      <c r="G21" s="63">
        <f t="shared" si="2"/>
        <v>3.5202299117454565</v>
      </c>
      <c r="H21" s="67">
        <f t="shared" si="3"/>
        <v>95.914100000000005</v>
      </c>
      <c r="I21" s="43">
        <v>26.400000000000002</v>
      </c>
      <c r="J21" s="67">
        <f t="shared" si="4"/>
        <v>84.22939999999997</v>
      </c>
      <c r="K21" s="43">
        <v>27.84</v>
      </c>
      <c r="L21" s="63">
        <f t="shared" si="5"/>
        <v>78.169183051583303</v>
      </c>
      <c r="M21" s="67">
        <f t="shared" si="6"/>
        <v>1722.9733999999999</v>
      </c>
      <c r="N21" s="43">
        <v>797.76</v>
      </c>
      <c r="O21" s="67">
        <f t="shared" si="7"/>
        <v>644.70830000000001</v>
      </c>
      <c r="P21" s="43">
        <v>299.04000000000002</v>
      </c>
      <c r="Q21" s="63">
        <f t="shared" si="8"/>
        <v>127.37172379048421</v>
      </c>
      <c r="R21" s="67">
        <f t="shared" si="9"/>
        <v>15857.308299999999</v>
      </c>
      <c r="S21" s="43">
        <v>1261.44</v>
      </c>
      <c r="T21" s="67">
        <f t="shared" si="10"/>
        <v>6484.2196000000004</v>
      </c>
      <c r="U21" s="43">
        <v>579.6</v>
      </c>
      <c r="V21" s="63">
        <f t="shared" si="11"/>
        <v>0</v>
      </c>
      <c r="W21" s="67">
        <f t="shared" si="12"/>
        <v>235.548</v>
      </c>
      <c r="X21" s="43">
        <v>0</v>
      </c>
      <c r="Y21" s="67">
        <f t="shared" si="13"/>
        <v>137.12799999999999</v>
      </c>
      <c r="Z21" s="43">
        <v>0</v>
      </c>
      <c r="AA21" s="63">
        <f t="shared" si="14"/>
        <v>0</v>
      </c>
      <c r="AB21" s="67">
        <f t="shared" si="15"/>
        <v>0.23799999999999999</v>
      </c>
      <c r="AC21" s="43">
        <v>0</v>
      </c>
      <c r="AD21" s="67">
        <f t="shared" si="16"/>
        <v>5.6000000000000001E-2</v>
      </c>
      <c r="AE21" s="43">
        <v>0</v>
      </c>
      <c r="AF21" s="63">
        <f t="shared" si="17"/>
        <v>71.71921561102387</v>
      </c>
      <c r="AG21" s="67">
        <f t="shared" si="18"/>
        <v>462.26</v>
      </c>
      <c r="AH21" s="43">
        <v>554.4</v>
      </c>
      <c r="AI21" s="67">
        <f t="shared" si="19"/>
        <v>501.93270000000001</v>
      </c>
      <c r="AJ21" s="43">
        <v>551.04</v>
      </c>
      <c r="AK21" s="63">
        <f t="shared" si="20"/>
        <v>6.0271483285652412</v>
      </c>
      <c r="AL21" s="67">
        <f t="shared" si="21"/>
        <v>52.392700000000012</v>
      </c>
      <c r="AM21" s="43">
        <v>59.04</v>
      </c>
      <c r="AN21" s="67">
        <f t="shared" si="22"/>
        <v>26.450199999999995</v>
      </c>
      <c r="AO21" s="43">
        <v>28.8</v>
      </c>
      <c r="AP21" s="63">
        <f t="shared" si="23"/>
        <v>0.83561424546150409</v>
      </c>
      <c r="AQ21" s="67">
        <f t="shared" si="24"/>
        <v>17.620399999999989</v>
      </c>
      <c r="AR21" s="43">
        <v>2.88</v>
      </c>
      <c r="AS21" s="67">
        <f t="shared" si="25"/>
        <v>26.973299999999991</v>
      </c>
      <c r="AT21" s="43">
        <v>8.64</v>
      </c>
      <c r="AU21" s="63">
        <f t="shared" si="26"/>
        <v>25.309442160183483</v>
      </c>
      <c r="AV21" s="67">
        <f t="shared" si="27"/>
        <v>592.69579999999985</v>
      </c>
      <c r="AW21" s="43">
        <v>228.48000000000002</v>
      </c>
      <c r="AX21" s="67">
        <f t="shared" si="28"/>
        <v>311.40990000000005</v>
      </c>
      <c r="AY21" s="43">
        <v>154.56</v>
      </c>
      <c r="AZ21" s="63">
        <f t="shared" si="29"/>
        <v>9.1553904040949323</v>
      </c>
      <c r="BA21" s="67">
        <f t="shared" si="30"/>
        <v>1693.3024</v>
      </c>
      <c r="BB21" s="43">
        <v>86.4</v>
      </c>
      <c r="BC21" s="67">
        <f t="shared" si="31"/>
        <v>1090.0001000000002</v>
      </c>
      <c r="BD21" s="43">
        <v>49.92</v>
      </c>
      <c r="BE21" s="63">
        <f t="shared" si="32"/>
        <v>1.1484419321028614</v>
      </c>
      <c r="BF21" s="67">
        <f t="shared" si="33"/>
        <v>324.79950000000014</v>
      </c>
      <c r="BG21" s="43">
        <v>6.72</v>
      </c>
      <c r="BH21" s="67">
        <f t="shared" si="34"/>
        <v>206.85449999999994</v>
      </c>
      <c r="BI21" s="43">
        <v>10.56</v>
      </c>
      <c r="BJ21" s="63">
        <f t="shared" si="35"/>
        <v>10.214413398477845</v>
      </c>
      <c r="BK21" s="67">
        <f t="shared" si="36"/>
        <v>109.96780000000001</v>
      </c>
      <c r="BL21" s="43">
        <v>78.72</v>
      </c>
      <c r="BM21" s="67">
        <f t="shared" si="37"/>
        <v>103.18130000000001</v>
      </c>
      <c r="BN21" s="43">
        <v>78.72</v>
      </c>
      <c r="BO21" s="63">
        <f t="shared" si="38"/>
        <v>66.271440547697296</v>
      </c>
      <c r="BP21" s="67">
        <f t="shared" si="39"/>
        <v>8497.1981999999989</v>
      </c>
      <c r="BQ21" s="43">
        <v>650.16</v>
      </c>
      <c r="BR21" s="67">
        <f t="shared" si="40"/>
        <v>3901.3615000000004</v>
      </c>
      <c r="BS21" s="43">
        <v>314.64</v>
      </c>
      <c r="BT21" s="63">
        <f t="shared" si="41"/>
        <v>121.4306106915255</v>
      </c>
      <c r="BU21" s="67">
        <f t="shared" si="42"/>
        <v>1910.6049999999998</v>
      </c>
      <c r="BV21" s="43">
        <v>1244.8800000000001</v>
      </c>
      <c r="BW21" s="67">
        <f t="shared" si="43"/>
        <v>701.86230000000012</v>
      </c>
      <c r="BX21" s="43">
        <v>449.28000000000003</v>
      </c>
      <c r="BY21" s="63">
        <f t="shared" si="44"/>
        <v>14.792706225024583</v>
      </c>
      <c r="BZ21" s="67">
        <f t="shared" si="45"/>
        <v>335.37680000000012</v>
      </c>
      <c r="CA21" s="43">
        <v>140.16</v>
      </c>
      <c r="CB21" s="67">
        <f t="shared" si="46"/>
        <v>159.48749999999998</v>
      </c>
      <c r="CC21" s="43">
        <v>79.680000000000007</v>
      </c>
      <c r="CD21" s="63">
        <f t="shared" si="47"/>
        <v>13.429175693238061</v>
      </c>
      <c r="CE21" s="67">
        <f t="shared" si="48"/>
        <v>2670.1264000000001</v>
      </c>
      <c r="CF21" s="43">
        <v>135.36000000000001</v>
      </c>
      <c r="CG21" s="67">
        <f t="shared" si="49"/>
        <v>1060.8319000000004</v>
      </c>
      <c r="CH21" s="43">
        <v>55.68</v>
      </c>
    </row>
    <row r="22" spans="1:86" ht="14.1" customHeight="1" x14ac:dyDescent="0.2">
      <c r="A22" s="1">
        <v>0.58333333333333304</v>
      </c>
      <c r="B22" s="63">
        <f t="shared" si="0"/>
        <v>8.1707141629335087</v>
      </c>
      <c r="C22" s="67">
        <f t="shared" si="1"/>
        <v>182.47690000000003</v>
      </c>
      <c r="D22" s="43">
        <v>59.52</v>
      </c>
      <c r="E22" s="67">
        <f t="shared" si="1"/>
        <v>121.2259</v>
      </c>
      <c r="F22" s="43">
        <v>66.239999999999995</v>
      </c>
      <c r="G22" s="63">
        <f t="shared" si="2"/>
        <v>3.8795865535780218</v>
      </c>
      <c r="H22" s="67">
        <f t="shared" si="3"/>
        <v>95.919700000000006</v>
      </c>
      <c r="I22" s="43">
        <v>26.88</v>
      </c>
      <c r="J22" s="67">
        <f t="shared" si="4"/>
        <v>84.236199999999968</v>
      </c>
      <c r="K22" s="43">
        <v>32.64</v>
      </c>
      <c r="L22" s="63">
        <f t="shared" si="5"/>
        <v>80.395386542798263</v>
      </c>
      <c r="M22" s="67">
        <f t="shared" si="6"/>
        <v>1723.1421999999998</v>
      </c>
      <c r="N22" s="43">
        <v>810.24</v>
      </c>
      <c r="O22" s="67">
        <f t="shared" si="7"/>
        <v>644.77779999999996</v>
      </c>
      <c r="P22" s="43">
        <v>333.6</v>
      </c>
      <c r="Q22" s="63">
        <f t="shared" si="8"/>
        <v>134.65212833995122</v>
      </c>
      <c r="R22" s="67">
        <f t="shared" si="9"/>
        <v>15857.487999999999</v>
      </c>
      <c r="S22" s="43">
        <v>1293.8399999999999</v>
      </c>
      <c r="T22" s="67">
        <f t="shared" si="10"/>
        <v>6484.3158000000003</v>
      </c>
      <c r="U22" s="43">
        <v>692.64</v>
      </c>
      <c r="V22" s="63">
        <f t="shared" si="11"/>
        <v>0</v>
      </c>
      <c r="W22" s="67">
        <f t="shared" si="12"/>
        <v>235.548</v>
      </c>
      <c r="X22" s="43">
        <v>0</v>
      </c>
      <c r="Y22" s="67">
        <f t="shared" si="13"/>
        <v>137.12799999999999</v>
      </c>
      <c r="Z22" s="43">
        <v>0</v>
      </c>
      <c r="AA22" s="63">
        <f t="shared" si="14"/>
        <v>0</v>
      </c>
      <c r="AB22" s="67">
        <f t="shared" si="15"/>
        <v>0.23799999999999999</v>
      </c>
      <c r="AC22" s="43">
        <v>0</v>
      </c>
      <c r="AD22" s="67">
        <f t="shared" si="16"/>
        <v>5.6000000000000001E-2</v>
      </c>
      <c r="AE22" s="43">
        <v>0</v>
      </c>
      <c r="AF22" s="63">
        <f t="shared" si="17"/>
        <v>71.036235470905694</v>
      </c>
      <c r="AG22" s="67">
        <f t="shared" si="18"/>
        <v>462.37309999999997</v>
      </c>
      <c r="AH22" s="43">
        <v>542.88</v>
      </c>
      <c r="AI22" s="67">
        <f t="shared" si="19"/>
        <v>502.04770000000002</v>
      </c>
      <c r="AJ22" s="43">
        <v>552</v>
      </c>
      <c r="AK22" s="63">
        <f t="shared" si="20"/>
        <v>6.6378903454368654</v>
      </c>
      <c r="AL22" s="67">
        <f t="shared" si="21"/>
        <v>52.406100000000009</v>
      </c>
      <c r="AM22" s="43">
        <v>64.320000000000007</v>
      </c>
      <c r="AN22" s="67">
        <f t="shared" si="22"/>
        <v>26.457099999999997</v>
      </c>
      <c r="AO22" s="43">
        <v>33.119999999999997</v>
      </c>
      <c r="AP22" s="63">
        <f t="shared" si="23"/>
        <v>0.87750548175816256</v>
      </c>
      <c r="AQ22" s="67">
        <f t="shared" si="24"/>
        <v>17.620999999999988</v>
      </c>
      <c r="AR22" s="43">
        <v>2.88</v>
      </c>
      <c r="AS22" s="67">
        <f t="shared" si="25"/>
        <v>26.97519999999999</v>
      </c>
      <c r="AT22" s="43">
        <v>9.120000000000001</v>
      </c>
      <c r="AU22" s="63">
        <f t="shared" si="26"/>
        <v>31.632227265825435</v>
      </c>
      <c r="AV22" s="67">
        <f t="shared" si="27"/>
        <v>592.7516999999998</v>
      </c>
      <c r="AW22" s="43">
        <v>268.32</v>
      </c>
      <c r="AX22" s="67">
        <f t="shared" si="28"/>
        <v>311.45500000000004</v>
      </c>
      <c r="AY22" s="43">
        <v>216.48000000000002</v>
      </c>
      <c r="AZ22" s="63">
        <f t="shared" si="29"/>
        <v>9.1172836892767002</v>
      </c>
      <c r="BA22" s="67">
        <f t="shared" si="30"/>
        <v>1693.3203000000001</v>
      </c>
      <c r="BB22" s="43">
        <v>85.92</v>
      </c>
      <c r="BC22" s="67">
        <f t="shared" si="31"/>
        <v>1090.0105000000001</v>
      </c>
      <c r="BD22" s="43">
        <v>49.92</v>
      </c>
      <c r="BE22" s="63">
        <f t="shared" si="32"/>
        <v>1.1045360818263212</v>
      </c>
      <c r="BF22" s="67">
        <f t="shared" si="33"/>
        <v>324.80050000000011</v>
      </c>
      <c r="BG22" s="43">
        <v>4.8</v>
      </c>
      <c r="BH22" s="67">
        <f t="shared" si="34"/>
        <v>206.85679999999994</v>
      </c>
      <c r="BI22" s="43">
        <v>11.040000000000001</v>
      </c>
      <c r="BJ22" s="63">
        <f t="shared" si="35"/>
        <v>9.6862594133026523</v>
      </c>
      <c r="BK22" s="67">
        <f t="shared" si="36"/>
        <v>109.98360000000001</v>
      </c>
      <c r="BL22" s="43">
        <v>75.84</v>
      </c>
      <c r="BM22" s="67">
        <f t="shared" si="37"/>
        <v>103.1966</v>
      </c>
      <c r="BN22" s="43">
        <v>73.44</v>
      </c>
      <c r="BO22" s="63">
        <f t="shared" si="38"/>
        <v>62.504568707242143</v>
      </c>
      <c r="BP22" s="67">
        <f t="shared" si="39"/>
        <v>8497.3590999999997</v>
      </c>
      <c r="BQ22" s="43">
        <v>579.24</v>
      </c>
      <c r="BR22" s="67">
        <f t="shared" si="40"/>
        <v>3901.4611000000004</v>
      </c>
      <c r="BS22" s="43">
        <v>358.56</v>
      </c>
      <c r="BT22" s="63">
        <f t="shared" si="41"/>
        <v>125.08668339708629</v>
      </c>
      <c r="BU22" s="67">
        <f t="shared" si="42"/>
        <v>1910.7820999999999</v>
      </c>
      <c r="BV22" s="43">
        <v>1275.1200000000001</v>
      </c>
      <c r="BW22" s="67">
        <f t="shared" si="43"/>
        <v>701.92930000000013</v>
      </c>
      <c r="BX22" s="43">
        <v>482.40000000000003</v>
      </c>
      <c r="BY22" s="63">
        <f t="shared" si="44"/>
        <v>16.633761601339948</v>
      </c>
      <c r="BZ22" s="67">
        <f t="shared" si="45"/>
        <v>335.40950000000009</v>
      </c>
      <c r="CA22" s="43">
        <v>156.96</v>
      </c>
      <c r="CB22" s="67">
        <f t="shared" si="46"/>
        <v>159.50639999999999</v>
      </c>
      <c r="CC22" s="43">
        <v>90.72</v>
      </c>
      <c r="CD22" s="63">
        <f t="shared" si="47"/>
        <v>13.52057819587889</v>
      </c>
      <c r="CE22" s="67">
        <f t="shared" si="48"/>
        <v>2670.1547</v>
      </c>
      <c r="CF22" s="43">
        <v>135.84</v>
      </c>
      <c r="CG22" s="67">
        <f t="shared" si="49"/>
        <v>1060.8438000000003</v>
      </c>
      <c r="CH22" s="43">
        <v>57.120000000000005</v>
      </c>
    </row>
    <row r="23" spans="1:86" ht="14.1" customHeight="1" x14ac:dyDescent="0.2">
      <c r="A23" s="1">
        <v>0.625</v>
      </c>
      <c r="B23" s="63">
        <f t="shared" si="0"/>
        <v>9.2930130893516942</v>
      </c>
      <c r="C23" s="67">
        <f t="shared" si="1"/>
        <v>182.49030000000002</v>
      </c>
      <c r="D23" s="43">
        <v>64.320000000000007</v>
      </c>
      <c r="E23" s="67">
        <f t="shared" si="1"/>
        <v>121.2422</v>
      </c>
      <c r="F23" s="43">
        <v>78.239999999999995</v>
      </c>
      <c r="G23" s="63">
        <f t="shared" si="2"/>
        <v>3.6386285830086167</v>
      </c>
      <c r="H23" s="67">
        <f t="shared" si="3"/>
        <v>95.924800000000005</v>
      </c>
      <c r="I23" s="43">
        <v>24.48</v>
      </c>
      <c r="J23" s="67">
        <f t="shared" si="4"/>
        <v>84.242699999999971</v>
      </c>
      <c r="K23" s="43">
        <v>31.2</v>
      </c>
      <c r="L23" s="63">
        <f t="shared" si="5"/>
        <v>82.058401470510915</v>
      </c>
      <c r="M23" s="67">
        <f t="shared" si="6"/>
        <v>1723.3134999999997</v>
      </c>
      <c r="N23" s="43">
        <v>822.24</v>
      </c>
      <c r="O23" s="67">
        <f t="shared" si="7"/>
        <v>644.85109999999997</v>
      </c>
      <c r="P23" s="43">
        <v>351.84000000000003</v>
      </c>
      <c r="Q23" s="63">
        <f t="shared" si="8"/>
        <v>128.02235095044202</v>
      </c>
      <c r="R23" s="67">
        <f t="shared" si="9"/>
        <v>15857.6602</v>
      </c>
      <c r="S23" s="43">
        <v>1239.8399999999999</v>
      </c>
      <c r="T23" s="67">
        <f t="shared" si="10"/>
        <v>6484.4047</v>
      </c>
      <c r="U23" s="43">
        <v>640.08000000000004</v>
      </c>
      <c r="V23" s="63">
        <f t="shared" si="11"/>
        <v>0</v>
      </c>
      <c r="W23" s="67">
        <f t="shared" si="12"/>
        <v>235.548</v>
      </c>
      <c r="X23" s="43">
        <v>0</v>
      </c>
      <c r="Y23" s="67">
        <f t="shared" si="13"/>
        <v>137.12799999999999</v>
      </c>
      <c r="Z23" s="43">
        <v>0</v>
      </c>
      <c r="AA23" s="63">
        <f t="shared" si="14"/>
        <v>0</v>
      </c>
      <c r="AB23" s="67">
        <f t="shared" si="15"/>
        <v>0.23799999999999999</v>
      </c>
      <c r="AC23" s="43">
        <v>0</v>
      </c>
      <c r="AD23" s="67">
        <f t="shared" si="16"/>
        <v>5.6000000000000001E-2</v>
      </c>
      <c r="AE23" s="43">
        <v>0</v>
      </c>
      <c r="AF23" s="63">
        <f t="shared" si="17"/>
        <v>39.720057850372207</v>
      </c>
      <c r="AG23" s="67">
        <f t="shared" si="18"/>
        <v>462.43069999999994</v>
      </c>
      <c r="AH23" s="43">
        <v>276.48</v>
      </c>
      <c r="AI23" s="67">
        <f t="shared" si="19"/>
        <v>502.11709999999999</v>
      </c>
      <c r="AJ23" s="43">
        <v>333.12</v>
      </c>
      <c r="AK23" s="63">
        <f t="shared" si="20"/>
        <v>6.5025369932214252</v>
      </c>
      <c r="AL23" s="67">
        <f t="shared" si="21"/>
        <v>52.419100000000007</v>
      </c>
      <c r="AM23" s="43">
        <v>62.4</v>
      </c>
      <c r="AN23" s="67">
        <f t="shared" si="22"/>
        <v>26.464099999999998</v>
      </c>
      <c r="AO23" s="43">
        <v>33.6</v>
      </c>
      <c r="AP23" s="63">
        <f t="shared" si="23"/>
        <v>0.96186422979759123</v>
      </c>
      <c r="AQ23" s="67">
        <f t="shared" si="24"/>
        <v>17.621599999999987</v>
      </c>
      <c r="AR23" s="43">
        <v>2.88</v>
      </c>
      <c r="AS23" s="67">
        <f t="shared" si="25"/>
        <v>26.977299999999989</v>
      </c>
      <c r="AT23" s="43">
        <v>10.08</v>
      </c>
      <c r="AU23" s="63">
        <f t="shared" si="26"/>
        <v>32.581217485373728</v>
      </c>
      <c r="AV23" s="67">
        <f t="shared" si="27"/>
        <v>592.80849999999975</v>
      </c>
      <c r="AW23" s="43">
        <v>272.64</v>
      </c>
      <c r="AX23" s="67">
        <f t="shared" si="28"/>
        <v>311.50240000000002</v>
      </c>
      <c r="AY23" s="43">
        <v>227.52</v>
      </c>
      <c r="AZ23" s="63">
        <f t="shared" si="29"/>
        <v>9.0336130967654</v>
      </c>
      <c r="BA23" s="67">
        <f t="shared" si="30"/>
        <v>1693.3378</v>
      </c>
      <c r="BB23" s="43">
        <v>84</v>
      </c>
      <c r="BC23" s="67">
        <f t="shared" si="31"/>
        <v>1090.0212000000001</v>
      </c>
      <c r="BD23" s="43">
        <v>51.36</v>
      </c>
      <c r="BE23" s="63">
        <f t="shared" si="32"/>
        <v>1.1450591797412606</v>
      </c>
      <c r="BF23" s="67">
        <f t="shared" si="33"/>
        <v>324.80150000000009</v>
      </c>
      <c r="BG23" s="43">
        <v>4.8</v>
      </c>
      <c r="BH23" s="67">
        <f t="shared" si="34"/>
        <v>206.85919999999993</v>
      </c>
      <c r="BI23" s="43">
        <v>11.52</v>
      </c>
      <c r="BJ23" s="63">
        <f t="shared" si="35"/>
        <v>9.8722989135069916</v>
      </c>
      <c r="BK23" s="67">
        <f t="shared" si="36"/>
        <v>109.99960000000002</v>
      </c>
      <c r="BL23" s="43">
        <v>76.8</v>
      </c>
      <c r="BM23" s="67">
        <f t="shared" si="37"/>
        <v>103.2123</v>
      </c>
      <c r="BN23" s="43">
        <v>75.36</v>
      </c>
      <c r="BO23" s="63">
        <f t="shared" si="38"/>
        <v>70.315042709880288</v>
      </c>
      <c r="BP23" s="67">
        <f t="shared" si="39"/>
        <v>8497.5473999999995</v>
      </c>
      <c r="BQ23" s="43">
        <v>677.88</v>
      </c>
      <c r="BR23" s="67">
        <f t="shared" si="40"/>
        <v>3901.5604000000003</v>
      </c>
      <c r="BS23" s="43">
        <v>357.48</v>
      </c>
      <c r="BT23" s="63">
        <f t="shared" si="41"/>
        <v>120.7717362329403</v>
      </c>
      <c r="BU23" s="67">
        <f t="shared" si="42"/>
        <v>1910.9515999999999</v>
      </c>
      <c r="BV23" s="43">
        <v>1220.4000000000001</v>
      </c>
      <c r="BW23" s="67">
        <f t="shared" si="43"/>
        <v>701.9978000000001</v>
      </c>
      <c r="BX23" s="43">
        <v>493.2</v>
      </c>
      <c r="BY23" s="63">
        <f t="shared" si="44"/>
        <v>19.11920981556521</v>
      </c>
      <c r="BZ23" s="67">
        <f t="shared" si="45"/>
        <v>335.44710000000009</v>
      </c>
      <c r="CA23" s="43">
        <v>180.48</v>
      </c>
      <c r="CB23" s="67">
        <f t="shared" si="46"/>
        <v>159.52809999999999</v>
      </c>
      <c r="CC23" s="43">
        <v>104.16</v>
      </c>
      <c r="CD23" s="63">
        <f t="shared" si="47"/>
        <v>13.561186538767332</v>
      </c>
      <c r="CE23" s="67">
        <f t="shared" si="48"/>
        <v>2670.1831000000002</v>
      </c>
      <c r="CF23" s="43">
        <v>136.32</v>
      </c>
      <c r="CG23" s="67">
        <f t="shared" si="49"/>
        <v>1060.8557000000003</v>
      </c>
      <c r="CH23" s="43">
        <v>57.120000000000005</v>
      </c>
    </row>
    <row r="24" spans="1:86" ht="14.1" customHeight="1" x14ac:dyDescent="0.2">
      <c r="A24" s="1">
        <v>0.66666666666666696</v>
      </c>
      <c r="B24" s="63">
        <f t="shared" si="0"/>
        <v>7.8438272396070374</v>
      </c>
      <c r="C24" s="67">
        <f t="shared" si="1"/>
        <v>182.50180000000003</v>
      </c>
      <c r="D24" s="43">
        <v>55.2</v>
      </c>
      <c r="E24" s="67">
        <f t="shared" si="1"/>
        <v>121.25579999999999</v>
      </c>
      <c r="F24" s="43">
        <v>65.28</v>
      </c>
      <c r="G24" s="63">
        <f t="shared" si="2"/>
        <v>3.5422006659131995</v>
      </c>
      <c r="H24" s="67">
        <f t="shared" si="3"/>
        <v>95.9298</v>
      </c>
      <c r="I24" s="43">
        <v>24</v>
      </c>
      <c r="J24" s="67">
        <f t="shared" si="4"/>
        <v>84.248999999999967</v>
      </c>
      <c r="K24" s="43">
        <v>30.240000000000002</v>
      </c>
      <c r="L24" s="63">
        <f t="shared" si="5"/>
        <v>81.249348393481043</v>
      </c>
      <c r="M24" s="67">
        <f t="shared" si="6"/>
        <v>1723.4827999999998</v>
      </c>
      <c r="N24" s="43">
        <v>812.64</v>
      </c>
      <c r="O24" s="67">
        <f t="shared" si="7"/>
        <v>644.92439999999999</v>
      </c>
      <c r="P24" s="43">
        <v>351.84000000000003</v>
      </c>
      <c r="Q24" s="63">
        <f t="shared" si="8"/>
        <v>121.90993276321186</v>
      </c>
      <c r="R24" s="67">
        <f t="shared" si="9"/>
        <v>15857.824000000001</v>
      </c>
      <c r="S24" s="43">
        <v>1179.3600000000001</v>
      </c>
      <c r="T24" s="67">
        <f t="shared" si="10"/>
        <v>6484.4897000000001</v>
      </c>
      <c r="U24" s="43">
        <v>612</v>
      </c>
      <c r="V24" s="63">
        <f t="shared" si="11"/>
        <v>0</v>
      </c>
      <c r="W24" s="67">
        <f t="shared" si="12"/>
        <v>235.548</v>
      </c>
      <c r="X24" s="43">
        <v>0</v>
      </c>
      <c r="Y24" s="67">
        <f t="shared" si="13"/>
        <v>137.12799999999999</v>
      </c>
      <c r="Z24" s="43">
        <v>0</v>
      </c>
      <c r="AA24" s="63">
        <f t="shared" si="14"/>
        <v>0</v>
      </c>
      <c r="AB24" s="67">
        <f t="shared" si="15"/>
        <v>0.23799999999999999</v>
      </c>
      <c r="AC24" s="43">
        <v>0</v>
      </c>
      <c r="AD24" s="67">
        <f t="shared" si="16"/>
        <v>5.6000000000000001E-2</v>
      </c>
      <c r="AE24" s="43">
        <v>0</v>
      </c>
      <c r="AF24" s="63">
        <f t="shared" si="17"/>
        <v>11.435167150252443</v>
      </c>
      <c r="AG24" s="67">
        <f t="shared" si="18"/>
        <v>462.44399999999996</v>
      </c>
      <c r="AH24" s="43">
        <v>63.84</v>
      </c>
      <c r="AI24" s="67">
        <f t="shared" si="19"/>
        <v>502.13939999999997</v>
      </c>
      <c r="AJ24" s="43">
        <v>107.04</v>
      </c>
      <c r="AK24" s="63">
        <f t="shared" si="20"/>
        <v>6.3653722251264755</v>
      </c>
      <c r="AL24" s="67">
        <f t="shared" si="21"/>
        <v>52.43180000000001</v>
      </c>
      <c r="AM24" s="43">
        <v>60.96</v>
      </c>
      <c r="AN24" s="67">
        <f t="shared" si="22"/>
        <v>26.471</v>
      </c>
      <c r="AO24" s="43">
        <v>33.119999999999997</v>
      </c>
      <c r="AP24" s="63">
        <f t="shared" si="23"/>
        <v>0.98969248793808895</v>
      </c>
      <c r="AQ24" s="67">
        <f t="shared" si="24"/>
        <v>17.622399999999988</v>
      </c>
      <c r="AR24" s="43">
        <v>3.84</v>
      </c>
      <c r="AS24" s="67">
        <f t="shared" si="25"/>
        <v>26.979399999999988</v>
      </c>
      <c r="AT24" s="43">
        <v>10.08</v>
      </c>
      <c r="AU24" s="63">
        <f t="shared" si="26"/>
        <v>28.125209543915677</v>
      </c>
      <c r="AV24" s="67">
        <f t="shared" si="27"/>
        <v>592.85929999999973</v>
      </c>
      <c r="AW24" s="43">
        <v>243.84</v>
      </c>
      <c r="AX24" s="67">
        <f t="shared" si="28"/>
        <v>311.54110000000003</v>
      </c>
      <c r="AY24" s="43">
        <v>185.76</v>
      </c>
      <c r="AZ24" s="63">
        <f t="shared" si="29"/>
        <v>8.9879797993761859</v>
      </c>
      <c r="BA24" s="67">
        <f t="shared" si="30"/>
        <v>1693.3552999999999</v>
      </c>
      <c r="BB24" s="43">
        <v>84</v>
      </c>
      <c r="BC24" s="67">
        <f t="shared" si="31"/>
        <v>1090.0317000000002</v>
      </c>
      <c r="BD24" s="43">
        <v>50.4</v>
      </c>
      <c r="BE24" s="63">
        <f t="shared" si="32"/>
        <v>1.1450591797412606</v>
      </c>
      <c r="BF24" s="67">
        <f t="shared" si="33"/>
        <v>324.80250000000007</v>
      </c>
      <c r="BG24" s="43">
        <v>4.8</v>
      </c>
      <c r="BH24" s="67">
        <f t="shared" si="34"/>
        <v>206.86159999999992</v>
      </c>
      <c r="BI24" s="43">
        <v>11.52</v>
      </c>
      <c r="BJ24" s="63">
        <f t="shared" si="35"/>
        <v>10.694647295582802</v>
      </c>
      <c r="BK24" s="67">
        <f t="shared" si="36"/>
        <v>110.01590000000002</v>
      </c>
      <c r="BL24" s="43">
        <v>78.239999999999995</v>
      </c>
      <c r="BM24" s="67">
        <f t="shared" si="37"/>
        <v>103.2303</v>
      </c>
      <c r="BN24" s="43">
        <v>86.4</v>
      </c>
      <c r="BO24" s="63">
        <f t="shared" si="38"/>
        <v>70.657943229302376</v>
      </c>
      <c r="BP24" s="67">
        <f t="shared" si="39"/>
        <v>8497.7375999999986</v>
      </c>
      <c r="BQ24" s="43">
        <v>684.72</v>
      </c>
      <c r="BR24" s="67">
        <f t="shared" si="40"/>
        <v>3901.6583000000005</v>
      </c>
      <c r="BS24" s="43">
        <v>352.44</v>
      </c>
      <c r="BT24" s="63">
        <f t="shared" si="41"/>
        <v>119.28691522570026</v>
      </c>
      <c r="BU24" s="67">
        <f t="shared" si="42"/>
        <v>1911.1193999999998</v>
      </c>
      <c r="BV24" s="43">
        <v>1208.1600000000001</v>
      </c>
      <c r="BW24" s="67">
        <f t="shared" si="43"/>
        <v>702.06450000000007</v>
      </c>
      <c r="BX24" s="43">
        <v>480.24</v>
      </c>
      <c r="BY24" s="63">
        <f t="shared" si="44"/>
        <v>15.606710191179429</v>
      </c>
      <c r="BZ24" s="67">
        <f t="shared" si="45"/>
        <v>335.47780000000012</v>
      </c>
      <c r="CA24" s="43">
        <v>147.36000000000001</v>
      </c>
      <c r="CB24" s="67">
        <f t="shared" si="46"/>
        <v>159.54579999999999</v>
      </c>
      <c r="CC24" s="43">
        <v>84.960000000000008</v>
      </c>
      <c r="CD24" s="63">
        <f t="shared" si="47"/>
        <v>13.561186538767332</v>
      </c>
      <c r="CE24" s="67">
        <f t="shared" si="48"/>
        <v>2670.2115000000003</v>
      </c>
      <c r="CF24" s="43">
        <v>136.32</v>
      </c>
      <c r="CG24" s="67">
        <f t="shared" si="49"/>
        <v>1060.8676000000003</v>
      </c>
      <c r="CH24" s="43">
        <v>57.120000000000005</v>
      </c>
    </row>
    <row r="25" spans="1:86" ht="14.1" customHeight="1" x14ac:dyDescent="0.2">
      <c r="A25" s="1">
        <v>0.70833333333333304</v>
      </c>
      <c r="B25" s="63">
        <f t="shared" si="0"/>
        <v>8.1207107798891389</v>
      </c>
      <c r="C25" s="67">
        <f t="shared" si="1"/>
        <v>182.51380000000003</v>
      </c>
      <c r="D25" s="43">
        <v>57.6</v>
      </c>
      <c r="E25" s="67">
        <f t="shared" si="1"/>
        <v>121.26979999999999</v>
      </c>
      <c r="F25" s="43">
        <v>67.2</v>
      </c>
      <c r="G25" s="63">
        <f t="shared" si="2"/>
        <v>3.497012061631545</v>
      </c>
      <c r="H25" s="67">
        <f t="shared" si="3"/>
        <v>95.9345</v>
      </c>
      <c r="I25" s="43">
        <v>22.56</v>
      </c>
      <c r="J25" s="67">
        <f t="shared" si="4"/>
        <v>84.255399999999966</v>
      </c>
      <c r="K25" s="43">
        <v>30.72</v>
      </c>
      <c r="L25" s="63">
        <f t="shared" si="5"/>
        <v>81.162395753872815</v>
      </c>
      <c r="M25" s="67">
        <f t="shared" si="6"/>
        <v>1723.6523999999997</v>
      </c>
      <c r="N25" s="43">
        <v>814.08</v>
      </c>
      <c r="O25" s="67">
        <f t="shared" si="7"/>
        <v>644.99649999999997</v>
      </c>
      <c r="P25" s="43">
        <v>346.08</v>
      </c>
      <c r="Q25" s="63">
        <f t="shared" si="8"/>
        <v>109.40032387799806</v>
      </c>
      <c r="R25" s="67">
        <f t="shared" si="9"/>
        <v>15857.971800000001</v>
      </c>
      <c r="S25" s="43">
        <v>1064.1600000000001</v>
      </c>
      <c r="T25" s="67">
        <f t="shared" si="10"/>
        <v>6484.5644000000002</v>
      </c>
      <c r="U25" s="43">
        <v>537.84</v>
      </c>
      <c r="V25" s="63">
        <f t="shared" si="11"/>
        <v>0</v>
      </c>
      <c r="W25" s="67">
        <f t="shared" si="12"/>
        <v>235.548</v>
      </c>
      <c r="X25" s="43">
        <v>0</v>
      </c>
      <c r="Y25" s="67">
        <f t="shared" si="13"/>
        <v>137.12799999999999</v>
      </c>
      <c r="Z25" s="43">
        <v>0</v>
      </c>
      <c r="AA25" s="63">
        <f t="shared" si="14"/>
        <v>0</v>
      </c>
      <c r="AB25" s="67">
        <f t="shared" si="15"/>
        <v>0.23799999999999999</v>
      </c>
      <c r="AC25" s="43">
        <v>0</v>
      </c>
      <c r="AD25" s="67">
        <f t="shared" si="16"/>
        <v>5.6000000000000001E-2</v>
      </c>
      <c r="AE25" s="43">
        <v>0</v>
      </c>
      <c r="AF25" s="63">
        <f t="shared" si="17"/>
        <v>9.6418040100803104</v>
      </c>
      <c r="AG25" s="67">
        <f t="shared" si="18"/>
        <v>462.45469999999995</v>
      </c>
      <c r="AH25" s="43">
        <v>51.36</v>
      </c>
      <c r="AI25" s="67">
        <f t="shared" si="19"/>
        <v>502.15849999999995</v>
      </c>
      <c r="AJ25" s="43">
        <v>91.68</v>
      </c>
      <c r="AK25" s="63">
        <f t="shared" si="20"/>
        <v>5.9717031723867438</v>
      </c>
      <c r="AL25" s="67">
        <f t="shared" si="21"/>
        <v>52.443700000000007</v>
      </c>
      <c r="AM25" s="43">
        <v>57.120000000000005</v>
      </c>
      <c r="AN25" s="67">
        <f t="shared" si="22"/>
        <v>26.477499999999999</v>
      </c>
      <c r="AO25" s="43">
        <v>31.2</v>
      </c>
      <c r="AP25" s="63">
        <f t="shared" si="23"/>
        <v>1.0724620456381764</v>
      </c>
      <c r="AQ25" s="67">
        <f t="shared" si="24"/>
        <v>17.62319999999999</v>
      </c>
      <c r="AR25" s="43">
        <v>3.84</v>
      </c>
      <c r="AS25" s="67">
        <f t="shared" si="25"/>
        <v>26.981699999999989</v>
      </c>
      <c r="AT25" s="43">
        <v>11.040000000000001</v>
      </c>
      <c r="AU25" s="63">
        <f t="shared" si="26"/>
        <v>28.837100208331677</v>
      </c>
      <c r="AV25" s="67">
        <f t="shared" si="27"/>
        <v>592.9096999999997</v>
      </c>
      <c r="AW25" s="43">
        <v>241.92000000000002</v>
      </c>
      <c r="AX25" s="67">
        <f t="shared" si="28"/>
        <v>311.58290000000005</v>
      </c>
      <c r="AY25" s="43">
        <v>200.64000000000001</v>
      </c>
      <c r="AZ25" s="63">
        <f t="shared" si="29"/>
        <v>9.2012474168020617</v>
      </c>
      <c r="BA25" s="67">
        <f t="shared" si="30"/>
        <v>1693.373</v>
      </c>
      <c r="BB25" s="43">
        <v>84.960000000000008</v>
      </c>
      <c r="BC25" s="67">
        <f t="shared" si="31"/>
        <v>1090.0428000000002</v>
      </c>
      <c r="BD25" s="43">
        <v>53.28</v>
      </c>
      <c r="BE25" s="63">
        <f t="shared" si="32"/>
        <v>1.1817369988438196</v>
      </c>
      <c r="BF25" s="67">
        <f t="shared" si="33"/>
        <v>324.80370000000005</v>
      </c>
      <c r="BG25" s="43">
        <v>5.76</v>
      </c>
      <c r="BH25" s="67">
        <f t="shared" si="34"/>
        <v>206.86399999999992</v>
      </c>
      <c r="BI25" s="43">
        <v>11.52</v>
      </c>
      <c r="BJ25" s="63">
        <f t="shared" si="35"/>
        <v>9.9125907774004993</v>
      </c>
      <c r="BK25" s="67">
        <f t="shared" si="36"/>
        <v>110.03110000000001</v>
      </c>
      <c r="BL25" s="43">
        <v>72.960000000000008</v>
      </c>
      <c r="BM25" s="67">
        <f t="shared" si="37"/>
        <v>103.2469</v>
      </c>
      <c r="BN25" s="43">
        <v>79.680000000000007</v>
      </c>
      <c r="BO25" s="63">
        <f t="shared" si="38"/>
        <v>48.439618869426944</v>
      </c>
      <c r="BP25" s="67">
        <f t="shared" si="39"/>
        <v>8497.8620999999985</v>
      </c>
      <c r="BQ25" s="43">
        <v>448.2</v>
      </c>
      <c r="BR25" s="67">
        <f t="shared" si="40"/>
        <v>3901.7358000000004</v>
      </c>
      <c r="BS25" s="43">
        <v>279</v>
      </c>
      <c r="BT25" s="63">
        <f t="shared" si="41"/>
        <v>118.32989983592317</v>
      </c>
      <c r="BU25" s="67">
        <f t="shared" si="42"/>
        <v>1911.2857999999999</v>
      </c>
      <c r="BV25" s="43">
        <v>1198.08</v>
      </c>
      <c r="BW25" s="67">
        <f t="shared" si="43"/>
        <v>702.13080000000002</v>
      </c>
      <c r="BX25" s="43">
        <v>477.36</v>
      </c>
      <c r="BY25" s="63">
        <f t="shared" si="44"/>
        <v>12.817368003627459</v>
      </c>
      <c r="BZ25" s="67">
        <f t="shared" si="45"/>
        <v>335.50280000000009</v>
      </c>
      <c r="CA25" s="43">
        <v>120</v>
      </c>
      <c r="CB25" s="67">
        <f t="shared" si="46"/>
        <v>159.5607</v>
      </c>
      <c r="CC25" s="43">
        <v>71.52</v>
      </c>
      <c r="CD25" s="63">
        <f t="shared" si="47"/>
        <v>13.232757688619534</v>
      </c>
      <c r="CE25" s="67">
        <f t="shared" si="48"/>
        <v>2670.2393000000002</v>
      </c>
      <c r="CF25" s="43">
        <v>133.44</v>
      </c>
      <c r="CG25" s="67">
        <f t="shared" si="49"/>
        <v>1060.8790000000004</v>
      </c>
      <c r="CH25" s="43">
        <v>54.72</v>
      </c>
    </row>
    <row r="26" spans="1:86" s="24" customFormat="1" ht="14.1" customHeight="1" x14ac:dyDescent="0.2">
      <c r="A26" s="112">
        <v>0.75</v>
      </c>
      <c r="B26" s="123">
        <f t="shared" si="0"/>
        <v>6.7311768960679288</v>
      </c>
      <c r="C26" s="124">
        <f t="shared" si="1"/>
        <v>182.52500000000003</v>
      </c>
      <c r="D26" s="116">
        <v>53.76</v>
      </c>
      <c r="E26" s="124">
        <f t="shared" si="1"/>
        <v>121.28019999999999</v>
      </c>
      <c r="F26" s="116">
        <v>49.92</v>
      </c>
      <c r="G26" s="123">
        <f t="shared" si="2"/>
        <v>3.1797900588929826</v>
      </c>
      <c r="H26" s="124">
        <f t="shared" si="3"/>
        <v>95.938800000000001</v>
      </c>
      <c r="I26" s="116">
        <v>20.64</v>
      </c>
      <c r="J26" s="124">
        <f t="shared" si="4"/>
        <v>84.26119999999996</v>
      </c>
      <c r="K26" s="116">
        <v>27.84</v>
      </c>
      <c r="L26" s="123">
        <f t="shared" si="5"/>
        <v>77.701441808768791</v>
      </c>
      <c r="M26" s="124">
        <f t="shared" si="6"/>
        <v>1723.8151999999998</v>
      </c>
      <c r="N26" s="116">
        <v>781.44</v>
      </c>
      <c r="O26" s="124">
        <f t="shared" si="7"/>
        <v>645.06449999999995</v>
      </c>
      <c r="P26" s="116">
        <v>326.40000000000003</v>
      </c>
      <c r="Q26" s="123">
        <f t="shared" si="8"/>
        <v>90.134684957171842</v>
      </c>
      <c r="R26" s="124">
        <f t="shared" si="9"/>
        <v>15858.095300000001</v>
      </c>
      <c r="S26" s="116">
        <v>889.2</v>
      </c>
      <c r="T26" s="124">
        <f t="shared" si="10"/>
        <v>6484.6224000000002</v>
      </c>
      <c r="U26" s="116">
        <v>417.6</v>
      </c>
      <c r="V26" s="123">
        <f t="shared" si="11"/>
        <v>0</v>
      </c>
      <c r="W26" s="124">
        <f t="shared" si="12"/>
        <v>235.548</v>
      </c>
      <c r="X26" s="116">
        <v>0</v>
      </c>
      <c r="Y26" s="124">
        <f t="shared" si="13"/>
        <v>137.12799999999999</v>
      </c>
      <c r="Z26" s="116">
        <v>0</v>
      </c>
      <c r="AA26" s="123">
        <f t="shared" si="14"/>
        <v>0</v>
      </c>
      <c r="AB26" s="124">
        <f t="shared" si="15"/>
        <v>0.23799999999999999</v>
      </c>
      <c r="AC26" s="116">
        <v>0</v>
      </c>
      <c r="AD26" s="124">
        <f t="shared" si="16"/>
        <v>5.6000000000000001E-2</v>
      </c>
      <c r="AE26" s="116">
        <v>0</v>
      </c>
      <c r="AF26" s="123">
        <f t="shared" si="17"/>
        <v>5.9974688865066463</v>
      </c>
      <c r="AG26" s="124">
        <f t="shared" si="18"/>
        <v>462.46229999999997</v>
      </c>
      <c r="AH26" s="116">
        <v>36.480000000000004</v>
      </c>
      <c r="AI26" s="124">
        <f t="shared" si="19"/>
        <v>502.16979999999995</v>
      </c>
      <c r="AJ26" s="116">
        <v>54.24</v>
      </c>
      <c r="AK26" s="123">
        <f t="shared" si="20"/>
        <v>4.8726255008972696</v>
      </c>
      <c r="AL26" s="124">
        <f t="shared" si="21"/>
        <v>52.453300000000006</v>
      </c>
      <c r="AM26" s="116">
        <v>46.08</v>
      </c>
      <c r="AN26" s="124">
        <f t="shared" si="22"/>
        <v>26.483000000000001</v>
      </c>
      <c r="AO26" s="116">
        <v>26.400000000000002</v>
      </c>
      <c r="AP26" s="123">
        <f t="shared" si="23"/>
        <v>0.96186422979759123</v>
      </c>
      <c r="AQ26" s="124">
        <f t="shared" si="24"/>
        <v>17.623799999999989</v>
      </c>
      <c r="AR26" s="116">
        <v>2.88</v>
      </c>
      <c r="AS26" s="124">
        <f t="shared" si="25"/>
        <v>26.983799999999988</v>
      </c>
      <c r="AT26" s="116">
        <v>10.08</v>
      </c>
      <c r="AU26" s="123">
        <f t="shared" si="26"/>
        <v>28.146993278233982</v>
      </c>
      <c r="AV26" s="124">
        <f t="shared" si="27"/>
        <v>592.96009999999967</v>
      </c>
      <c r="AW26" s="116">
        <v>241.92000000000002</v>
      </c>
      <c r="AX26" s="124">
        <f t="shared" si="28"/>
        <v>311.62220000000008</v>
      </c>
      <c r="AY26" s="116">
        <v>188.64000000000001</v>
      </c>
      <c r="AZ26" s="123">
        <f t="shared" si="29"/>
        <v>8.9730773944372473</v>
      </c>
      <c r="BA26" s="124">
        <f t="shared" si="30"/>
        <v>1693.3904</v>
      </c>
      <c r="BB26" s="116">
        <v>83.52</v>
      </c>
      <c r="BC26" s="124">
        <f t="shared" si="31"/>
        <v>1090.0534000000002</v>
      </c>
      <c r="BD26" s="116">
        <v>50.88</v>
      </c>
      <c r="BE26" s="123">
        <f t="shared" si="32"/>
        <v>1.2952769541296112</v>
      </c>
      <c r="BF26" s="124">
        <f t="shared" si="33"/>
        <v>324.80540000000008</v>
      </c>
      <c r="BG26" s="116">
        <v>8.16</v>
      </c>
      <c r="BH26" s="124">
        <f t="shared" si="34"/>
        <v>206.86639999999991</v>
      </c>
      <c r="BI26" s="116">
        <v>11.52</v>
      </c>
      <c r="BJ26" s="123">
        <f t="shared" si="35"/>
        <v>8.1707141629335087</v>
      </c>
      <c r="BK26" s="124">
        <f t="shared" si="36"/>
        <v>110.04350000000001</v>
      </c>
      <c r="BL26" s="116">
        <v>59.52</v>
      </c>
      <c r="BM26" s="124">
        <f t="shared" si="37"/>
        <v>103.2607</v>
      </c>
      <c r="BN26" s="116">
        <v>66.239999999999995</v>
      </c>
      <c r="BO26" s="123">
        <f t="shared" si="38"/>
        <v>37.798341559009984</v>
      </c>
      <c r="BP26" s="124">
        <f t="shared" si="39"/>
        <v>8497.9614999999976</v>
      </c>
      <c r="BQ26" s="116">
        <v>357.84000000000003</v>
      </c>
      <c r="BR26" s="124">
        <f t="shared" si="40"/>
        <v>3901.7925000000005</v>
      </c>
      <c r="BS26" s="116">
        <v>204.12</v>
      </c>
      <c r="BT26" s="123">
        <f t="shared" si="41"/>
        <v>105.08243678741182</v>
      </c>
      <c r="BU26" s="124">
        <f t="shared" si="42"/>
        <v>1911.4331999999999</v>
      </c>
      <c r="BV26" s="116">
        <v>1061.28</v>
      </c>
      <c r="BW26" s="124">
        <f t="shared" si="43"/>
        <v>702.19060000000002</v>
      </c>
      <c r="BX26" s="116">
        <v>430.56</v>
      </c>
      <c r="BY26" s="123">
        <f t="shared" si="44"/>
        <v>12.651961922887553</v>
      </c>
      <c r="BZ26" s="124">
        <f t="shared" si="45"/>
        <v>335.52760000000012</v>
      </c>
      <c r="CA26" s="116">
        <v>119.04</v>
      </c>
      <c r="CB26" s="124">
        <f t="shared" si="46"/>
        <v>159.5752</v>
      </c>
      <c r="CC26" s="116">
        <v>69.600000000000009</v>
      </c>
      <c r="CD26" s="123">
        <f t="shared" si="47"/>
        <v>12.995600097638839</v>
      </c>
      <c r="CE26" s="124">
        <f t="shared" si="48"/>
        <v>2670.2666000000004</v>
      </c>
      <c r="CF26" s="116">
        <v>131.04</v>
      </c>
      <c r="CG26" s="124">
        <f t="shared" si="49"/>
        <v>1060.8902000000003</v>
      </c>
      <c r="CH26" s="116">
        <v>53.76</v>
      </c>
    </row>
    <row r="27" spans="1:86" ht="14.1" customHeight="1" x14ac:dyDescent="0.2">
      <c r="A27" s="1">
        <v>0.79166666666666696</v>
      </c>
      <c r="B27" s="63">
        <f t="shared" si="0"/>
        <v>7.2937631299435761</v>
      </c>
      <c r="C27" s="67">
        <f t="shared" si="1"/>
        <v>182.53720000000004</v>
      </c>
      <c r="D27" s="43">
        <v>58.56</v>
      </c>
      <c r="E27" s="67">
        <f t="shared" si="1"/>
        <v>121.2914</v>
      </c>
      <c r="F27" s="43">
        <v>53.76</v>
      </c>
      <c r="G27" s="63">
        <f t="shared" si="2"/>
        <v>3.9354286686731812</v>
      </c>
      <c r="H27" s="67">
        <f t="shared" si="3"/>
        <v>95.9435</v>
      </c>
      <c r="I27" s="43">
        <v>22.56</v>
      </c>
      <c r="J27" s="67">
        <f t="shared" si="4"/>
        <v>84.268799999999956</v>
      </c>
      <c r="K27" s="43">
        <v>36.480000000000004</v>
      </c>
      <c r="L27" s="63">
        <f t="shared" si="5"/>
        <v>78.887140803247377</v>
      </c>
      <c r="M27" s="67">
        <f t="shared" si="6"/>
        <v>1723.9804999999997</v>
      </c>
      <c r="N27" s="43">
        <v>793.44</v>
      </c>
      <c r="O27" s="67">
        <f t="shared" si="7"/>
        <v>645.13349999999991</v>
      </c>
      <c r="P27" s="43">
        <v>331.2</v>
      </c>
      <c r="Q27" s="63">
        <f t="shared" si="8"/>
        <v>84.405751275098552</v>
      </c>
      <c r="R27" s="67">
        <f t="shared" si="9"/>
        <v>15858.209700000001</v>
      </c>
      <c r="S27" s="43">
        <v>823.68000000000006</v>
      </c>
      <c r="T27" s="67">
        <f t="shared" si="10"/>
        <v>6484.6792999999998</v>
      </c>
      <c r="U27" s="43">
        <v>409.68</v>
      </c>
      <c r="V27" s="63">
        <f t="shared" si="11"/>
        <v>0</v>
      </c>
      <c r="W27" s="67">
        <f t="shared" si="12"/>
        <v>235.548</v>
      </c>
      <c r="X27" s="43">
        <v>0</v>
      </c>
      <c r="Y27" s="67">
        <f t="shared" si="13"/>
        <v>137.12799999999999</v>
      </c>
      <c r="Z27" s="43">
        <v>0</v>
      </c>
      <c r="AA27" s="63">
        <f t="shared" si="14"/>
        <v>0</v>
      </c>
      <c r="AB27" s="67">
        <f t="shared" si="15"/>
        <v>0.23799999999999999</v>
      </c>
      <c r="AC27" s="43">
        <v>0</v>
      </c>
      <c r="AD27" s="67">
        <f t="shared" si="16"/>
        <v>5.6000000000000001E-2</v>
      </c>
      <c r="AE27" s="43">
        <v>0</v>
      </c>
      <c r="AF27" s="63">
        <f t="shared" si="17"/>
        <v>14.378204851355839</v>
      </c>
      <c r="AG27" s="67">
        <f t="shared" si="18"/>
        <v>462.48079999999999</v>
      </c>
      <c r="AH27" s="43">
        <v>88.8</v>
      </c>
      <c r="AI27" s="67">
        <f t="shared" si="19"/>
        <v>502.19669999999996</v>
      </c>
      <c r="AJ27" s="43">
        <v>129.12</v>
      </c>
      <c r="AK27" s="63">
        <f t="shared" si="20"/>
        <v>4.1168079257655643</v>
      </c>
      <c r="AL27" s="67">
        <f t="shared" si="21"/>
        <v>52.461000000000006</v>
      </c>
      <c r="AM27" s="43">
        <v>36.96</v>
      </c>
      <c r="AN27" s="67">
        <f t="shared" si="22"/>
        <v>26.488299999999999</v>
      </c>
      <c r="AO27" s="43">
        <v>25.44</v>
      </c>
      <c r="AP27" s="63">
        <f t="shared" si="23"/>
        <v>0.90792306647237242</v>
      </c>
      <c r="AQ27" s="67">
        <f t="shared" si="24"/>
        <v>17.624299999999987</v>
      </c>
      <c r="AR27" s="43">
        <v>2.4</v>
      </c>
      <c r="AS27" s="67">
        <f t="shared" si="25"/>
        <v>26.985799999999987</v>
      </c>
      <c r="AT27" s="43">
        <v>9.6</v>
      </c>
      <c r="AU27" s="63">
        <f t="shared" si="26"/>
        <v>26.949836918399189</v>
      </c>
      <c r="AV27" s="67">
        <f t="shared" si="27"/>
        <v>593.0097999999997</v>
      </c>
      <c r="AW27" s="43">
        <v>238.56</v>
      </c>
      <c r="AX27" s="67">
        <f t="shared" si="28"/>
        <v>311.6579000000001</v>
      </c>
      <c r="AY27" s="43">
        <v>171.36</v>
      </c>
      <c r="AZ27" s="63">
        <f t="shared" si="29"/>
        <v>8.8605104717961041</v>
      </c>
      <c r="BA27" s="67">
        <f t="shared" si="30"/>
        <v>1693.4075</v>
      </c>
      <c r="BB27" s="43">
        <v>82.08</v>
      </c>
      <c r="BC27" s="67">
        <f t="shared" si="31"/>
        <v>1090.0640000000003</v>
      </c>
      <c r="BD27" s="43">
        <v>50.88</v>
      </c>
      <c r="BE27" s="63">
        <f t="shared" si="32"/>
        <v>1.2952769541296112</v>
      </c>
      <c r="BF27" s="67">
        <f t="shared" si="33"/>
        <v>324.8071000000001</v>
      </c>
      <c r="BG27" s="43">
        <v>8.16</v>
      </c>
      <c r="BH27" s="67">
        <f t="shared" si="34"/>
        <v>206.86879999999991</v>
      </c>
      <c r="BI27" s="43">
        <v>11.52</v>
      </c>
      <c r="BJ27" s="63">
        <f t="shared" si="35"/>
        <v>7.084401331826399</v>
      </c>
      <c r="BK27" s="67">
        <f t="shared" si="36"/>
        <v>110.05350000000001</v>
      </c>
      <c r="BL27" s="43">
        <v>48</v>
      </c>
      <c r="BM27" s="67">
        <f t="shared" si="37"/>
        <v>103.27330000000001</v>
      </c>
      <c r="BN27" s="43">
        <v>60.480000000000004</v>
      </c>
      <c r="BO27" s="63">
        <f t="shared" si="38"/>
        <v>36.934155557304159</v>
      </c>
      <c r="BP27" s="67">
        <f t="shared" si="39"/>
        <v>8498.0587999999971</v>
      </c>
      <c r="BQ27" s="43">
        <v>350.28000000000003</v>
      </c>
      <c r="BR27" s="67">
        <f t="shared" si="40"/>
        <v>3901.8476000000005</v>
      </c>
      <c r="BS27" s="43">
        <v>198.36</v>
      </c>
      <c r="BT27" s="63">
        <f t="shared" si="41"/>
        <v>93.263146078350871</v>
      </c>
      <c r="BU27" s="67">
        <f t="shared" si="42"/>
        <v>1911.5636</v>
      </c>
      <c r="BV27" s="43">
        <v>938.88</v>
      </c>
      <c r="BW27" s="67">
        <f t="shared" si="43"/>
        <v>702.24469999999997</v>
      </c>
      <c r="BX27" s="43">
        <v>389.52</v>
      </c>
      <c r="BY27" s="63">
        <f t="shared" si="44"/>
        <v>14.856619182850725</v>
      </c>
      <c r="BZ27" s="67">
        <f t="shared" si="45"/>
        <v>335.55650000000014</v>
      </c>
      <c r="CA27" s="43">
        <v>138.72</v>
      </c>
      <c r="CB27" s="67">
        <f t="shared" si="46"/>
        <v>159.5926</v>
      </c>
      <c r="CC27" s="43">
        <v>83.52</v>
      </c>
      <c r="CD27" s="63">
        <f t="shared" si="47"/>
        <v>13.069937600722549</v>
      </c>
      <c r="CE27" s="67">
        <f t="shared" si="48"/>
        <v>2670.2940000000003</v>
      </c>
      <c r="CF27" s="43">
        <v>131.52000000000001</v>
      </c>
      <c r="CG27" s="67">
        <f t="shared" si="49"/>
        <v>1060.9016000000004</v>
      </c>
      <c r="CH27" s="43">
        <v>54.72</v>
      </c>
    </row>
    <row r="28" spans="1:86" ht="14.1" customHeight="1" x14ac:dyDescent="0.2">
      <c r="A28" s="1">
        <v>0.83333333333333304</v>
      </c>
      <c r="B28" s="63">
        <f t="shared" si="0"/>
        <v>6.7835603856864806</v>
      </c>
      <c r="C28" s="67">
        <f t="shared" si="1"/>
        <v>182.54900000000004</v>
      </c>
      <c r="D28" s="43">
        <v>56.64</v>
      </c>
      <c r="E28" s="67">
        <f t="shared" si="1"/>
        <v>121.3013</v>
      </c>
      <c r="F28" s="43">
        <v>47.52</v>
      </c>
      <c r="G28" s="63">
        <f t="shared" si="2"/>
        <v>2.824793651232516</v>
      </c>
      <c r="H28" s="67">
        <f t="shared" si="3"/>
        <v>95.946799999999996</v>
      </c>
      <c r="I28" s="43">
        <v>15.84</v>
      </c>
      <c r="J28" s="67">
        <f t="shared" si="4"/>
        <v>84.274299999999954</v>
      </c>
      <c r="K28" s="43">
        <v>26.400000000000002</v>
      </c>
      <c r="L28" s="63">
        <f t="shared" si="5"/>
        <v>75.165721858038637</v>
      </c>
      <c r="M28" s="67">
        <f t="shared" si="6"/>
        <v>1724.1387999999997</v>
      </c>
      <c r="N28" s="43">
        <v>759.84</v>
      </c>
      <c r="O28" s="67">
        <f t="shared" si="7"/>
        <v>645.19729999999993</v>
      </c>
      <c r="P28" s="43">
        <v>306.24</v>
      </c>
      <c r="Q28" s="63">
        <f t="shared" si="8"/>
        <v>79.448251818402554</v>
      </c>
      <c r="R28" s="67">
        <f t="shared" si="9"/>
        <v>15858.316600000002</v>
      </c>
      <c r="S28" s="43">
        <v>769.68000000000006</v>
      </c>
      <c r="T28" s="67">
        <f t="shared" si="10"/>
        <v>6484.7343999999994</v>
      </c>
      <c r="U28" s="43">
        <v>396.72</v>
      </c>
      <c r="V28" s="63">
        <f t="shared" si="11"/>
        <v>0</v>
      </c>
      <c r="W28" s="67">
        <f t="shared" si="12"/>
        <v>235.548</v>
      </c>
      <c r="X28" s="43">
        <v>0</v>
      </c>
      <c r="Y28" s="67">
        <f t="shared" si="13"/>
        <v>137.12799999999999</v>
      </c>
      <c r="Z28" s="43">
        <v>0</v>
      </c>
      <c r="AA28" s="63">
        <f t="shared" si="14"/>
        <v>0</v>
      </c>
      <c r="AB28" s="67">
        <f t="shared" si="15"/>
        <v>0.23799999999999999</v>
      </c>
      <c r="AC28" s="43">
        <v>0</v>
      </c>
      <c r="AD28" s="67">
        <f t="shared" si="16"/>
        <v>5.6000000000000001E-2</v>
      </c>
      <c r="AE28" s="43">
        <v>0</v>
      </c>
      <c r="AF28" s="63">
        <f t="shared" si="17"/>
        <v>58.354243334856832</v>
      </c>
      <c r="AG28" s="67">
        <f t="shared" si="18"/>
        <v>462.56290000000001</v>
      </c>
      <c r="AH28" s="43">
        <v>394.08</v>
      </c>
      <c r="AI28" s="67">
        <f t="shared" si="19"/>
        <v>502.30069999999995</v>
      </c>
      <c r="AJ28" s="43">
        <v>499.2</v>
      </c>
      <c r="AK28" s="63">
        <f t="shared" si="20"/>
        <v>3.947239410251659</v>
      </c>
      <c r="AL28" s="67">
        <f t="shared" si="21"/>
        <v>52.468300000000006</v>
      </c>
      <c r="AM28" s="43">
        <v>35.04</v>
      </c>
      <c r="AN28" s="67">
        <f t="shared" si="22"/>
        <v>26.493499999999997</v>
      </c>
      <c r="AO28" s="43">
        <v>24.96</v>
      </c>
      <c r="AP28" s="63">
        <f t="shared" si="23"/>
        <v>0.91959760056465067</v>
      </c>
      <c r="AQ28" s="67">
        <f t="shared" si="24"/>
        <v>17.624899999999986</v>
      </c>
      <c r="AR28" s="43">
        <v>2.88</v>
      </c>
      <c r="AS28" s="67">
        <f t="shared" si="25"/>
        <v>26.987799999999986</v>
      </c>
      <c r="AT28" s="43">
        <v>9.6</v>
      </c>
      <c r="AU28" s="63">
        <f t="shared" si="26"/>
        <v>27.431476209735717</v>
      </c>
      <c r="AV28" s="67">
        <f t="shared" si="27"/>
        <v>593.06069999999966</v>
      </c>
      <c r="AW28" s="43">
        <v>244.32</v>
      </c>
      <c r="AX28" s="67">
        <f t="shared" si="28"/>
        <v>311.69380000000012</v>
      </c>
      <c r="AY28" s="43">
        <v>172.32</v>
      </c>
      <c r="AZ28" s="63">
        <f t="shared" si="29"/>
        <v>8.8231086811013917</v>
      </c>
      <c r="BA28" s="67">
        <f t="shared" si="30"/>
        <v>1693.4245000000001</v>
      </c>
      <c r="BB28" s="43">
        <v>81.600000000000009</v>
      </c>
      <c r="BC28" s="67">
        <f t="shared" si="31"/>
        <v>1090.0746000000004</v>
      </c>
      <c r="BD28" s="43">
        <v>50.88</v>
      </c>
      <c r="BE28" s="63">
        <f t="shared" si="32"/>
        <v>1.2464384650116074</v>
      </c>
      <c r="BF28" s="67">
        <f t="shared" si="33"/>
        <v>324.80860000000013</v>
      </c>
      <c r="BG28" s="43">
        <v>7.2</v>
      </c>
      <c r="BH28" s="67">
        <f t="shared" si="34"/>
        <v>206.8711999999999</v>
      </c>
      <c r="BI28" s="43">
        <v>11.52</v>
      </c>
      <c r="BJ28" s="63">
        <f t="shared" si="35"/>
        <v>5.9807905520363986</v>
      </c>
      <c r="BK28" s="67">
        <f t="shared" si="36"/>
        <v>110.06160000000001</v>
      </c>
      <c r="BL28" s="43">
        <v>38.880000000000003</v>
      </c>
      <c r="BM28" s="67">
        <f t="shared" si="37"/>
        <v>103.28420000000001</v>
      </c>
      <c r="BN28" s="43">
        <v>52.32</v>
      </c>
      <c r="BO28" s="63">
        <f t="shared" si="38"/>
        <v>40.663951548553236</v>
      </c>
      <c r="BP28" s="67">
        <f t="shared" si="39"/>
        <v>8498.1650999999965</v>
      </c>
      <c r="BQ28" s="43">
        <v>382.68</v>
      </c>
      <c r="BR28" s="67">
        <f t="shared" si="40"/>
        <v>3901.9097000000006</v>
      </c>
      <c r="BS28" s="43">
        <v>223.56</v>
      </c>
      <c r="BT28" s="63">
        <f t="shared" si="41"/>
        <v>84.523785310453732</v>
      </c>
      <c r="BU28" s="67">
        <f t="shared" si="42"/>
        <v>1911.6801</v>
      </c>
      <c r="BV28" s="43">
        <v>838.80000000000007</v>
      </c>
      <c r="BW28" s="67">
        <f t="shared" si="43"/>
        <v>702.29759999999999</v>
      </c>
      <c r="BX28" s="43">
        <v>380.88</v>
      </c>
      <c r="BY28" s="63">
        <f t="shared" si="44"/>
        <v>16.253956055782478</v>
      </c>
      <c r="BZ28" s="67">
        <f t="shared" si="45"/>
        <v>335.58820000000014</v>
      </c>
      <c r="CA28" s="43">
        <v>152.16</v>
      </c>
      <c r="CB28" s="67">
        <f t="shared" si="46"/>
        <v>159.61150000000001</v>
      </c>
      <c r="CC28" s="43">
        <v>90.72</v>
      </c>
      <c r="CD28" s="63">
        <f t="shared" si="47"/>
        <v>13.185181983754591</v>
      </c>
      <c r="CE28" s="67">
        <f t="shared" si="48"/>
        <v>2670.3216000000002</v>
      </c>
      <c r="CF28" s="43">
        <v>132.47999999999999</v>
      </c>
      <c r="CG28" s="67">
        <f t="shared" si="49"/>
        <v>1060.9132000000004</v>
      </c>
      <c r="CH28" s="43">
        <v>55.68</v>
      </c>
    </row>
    <row r="29" spans="1:86" ht="14.1" customHeight="1" x14ac:dyDescent="0.2">
      <c r="A29" s="1">
        <v>0.875</v>
      </c>
      <c r="B29" s="63">
        <f t="shared" si="0"/>
        <v>7.1462797689223461</v>
      </c>
      <c r="C29" s="67">
        <f t="shared" si="1"/>
        <v>182.56170000000003</v>
      </c>
      <c r="D29" s="43">
        <v>60.96</v>
      </c>
      <c r="E29" s="67">
        <f t="shared" si="1"/>
        <v>121.31139999999999</v>
      </c>
      <c r="F29" s="43">
        <v>48.480000000000004</v>
      </c>
      <c r="G29" s="63">
        <f t="shared" si="2"/>
        <v>2.6058573639393585</v>
      </c>
      <c r="H29" s="67">
        <f t="shared" si="3"/>
        <v>95.949799999999996</v>
      </c>
      <c r="I29" s="43">
        <v>14.4</v>
      </c>
      <c r="J29" s="67">
        <f t="shared" si="4"/>
        <v>84.279399999999953</v>
      </c>
      <c r="K29" s="43">
        <v>24.48</v>
      </c>
      <c r="L29" s="63">
        <f t="shared" si="5"/>
        <v>75.599373851445065</v>
      </c>
      <c r="M29" s="67">
        <f t="shared" si="6"/>
        <v>1724.2967999999996</v>
      </c>
      <c r="N29" s="43">
        <v>758.4</v>
      </c>
      <c r="O29" s="67">
        <f t="shared" si="7"/>
        <v>645.26439999999991</v>
      </c>
      <c r="P29" s="43">
        <v>322.08</v>
      </c>
      <c r="Q29" s="63">
        <f t="shared" si="8"/>
        <v>71.908720655258563</v>
      </c>
      <c r="R29" s="67">
        <f t="shared" si="9"/>
        <v>15858.414000000002</v>
      </c>
      <c r="S29" s="43">
        <v>701.28</v>
      </c>
      <c r="T29" s="67">
        <f t="shared" si="10"/>
        <v>6484.7829999999994</v>
      </c>
      <c r="U29" s="43">
        <v>349.92</v>
      </c>
      <c r="V29" s="63">
        <f t="shared" si="11"/>
        <v>0</v>
      </c>
      <c r="W29" s="67">
        <f t="shared" si="12"/>
        <v>235.548</v>
      </c>
      <c r="X29" s="43">
        <v>0</v>
      </c>
      <c r="Y29" s="67">
        <f t="shared" si="13"/>
        <v>137.12799999999999</v>
      </c>
      <c r="Z29" s="43">
        <v>0</v>
      </c>
      <c r="AA29" s="63">
        <f t="shared" si="14"/>
        <v>0</v>
      </c>
      <c r="AB29" s="67">
        <f t="shared" si="15"/>
        <v>0.23799999999999999</v>
      </c>
      <c r="AC29" s="43">
        <v>0</v>
      </c>
      <c r="AD29" s="67">
        <f t="shared" si="16"/>
        <v>5.6000000000000001E-2</v>
      </c>
      <c r="AE29" s="43">
        <v>0</v>
      </c>
      <c r="AF29" s="63">
        <f t="shared" si="17"/>
        <v>58.495003285279182</v>
      </c>
      <c r="AG29" s="67">
        <f t="shared" si="18"/>
        <v>462.64240000000001</v>
      </c>
      <c r="AH29" s="43">
        <v>381.6</v>
      </c>
      <c r="AI29" s="67">
        <f t="shared" si="19"/>
        <v>502.40709999999996</v>
      </c>
      <c r="AJ29" s="43">
        <v>510.72</v>
      </c>
      <c r="AK29" s="63">
        <f t="shared" si="20"/>
        <v>3.8845828036245433</v>
      </c>
      <c r="AL29" s="67">
        <f t="shared" si="21"/>
        <v>52.475700000000003</v>
      </c>
      <c r="AM29" s="43">
        <v>35.520000000000003</v>
      </c>
      <c r="AN29" s="67">
        <f t="shared" si="22"/>
        <v>26.498299999999997</v>
      </c>
      <c r="AO29" s="43">
        <v>23.04</v>
      </c>
      <c r="AP29" s="63">
        <f t="shared" si="23"/>
        <v>0.82274887717123724</v>
      </c>
      <c r="AQ29" s="67">
        <f t="shared" si="24"/>
        <v>17.625399999999985</v>
      </c>
      <c r="AR29" s="43">
        <v>2.4</v>
      </c>
      <c r="AS29" s="67">
        <f t="shared" si="25"/>
        <v>26.989599999999985</v>
      </c>
      <c r="AT29" s="43">
        <v>8.64</v>
      </c>
      <c r="AU29" s="63">
        <f t="shared" si="26"/>
        <v>26.470278624104175</v>
      </c>
      <c r="AV29" s="67">
        <f t="shared" si="27"/>
        <v>593.11099999999965</v>
      </c>
      <c r="AW29" s="43">
        <v>241.44</v>
      </c>
      <c r="AX29" s="67">
        <f t="shared" si="28"/>
        <v>311.72670000000011</v>
      </c>
      <c r="AY29" s="43">
        <v>157.92000000000002</v>
      </c>
      <c r="AZ29" s="63">
        <f t="shared" si="29"/>
        <v>8.9050545839795792</v>
      </c>
      <c r="BA29" s="67">
        <f t="shared" si="30"/>
        <v>1693.4419</v>
      </c>
      <c r="BB29" s="43">
        <v>83.52</v>
      </c>
      <c r="BC29" s="67">
        <f t="shared" si="31"/>
        <v>1090.0849000000003</v>
      </c>
      <c r="BD29" s="43">
        <v>49.44</v>
      </c>
      <c r="BE29" s="63">
        <f t="shared" si="32"/>
        <v>1.1635426205227994</v>
      </c>
      <c r="BF29" s="67">
        <f t="shared" si="33"/>
        <v>324.80990000000014</v>
      </c>
      <c r="BG29" s="43">
        <v>6.24</v>
      </c>
      <c r="BH29" s="67">
        <f t="shared" si="34"/>
        <v>206.87349999999989</v>
      </c>
      <c r="BI29" s="43">
        <v>11.040000000000001</v>
      </c>
      <c r="BJ29" s="63">
        <f t="shared" si="35"/>
        <v>5.6125596276938383</v>
      </c>
      <c r="BK29" s="67">
        <f t="shared" si="36"/>
        <v>110.06950000000002</v>
      </c>
      <c r="BL29" s="43">
        <v>37.92</v>
      </c>
      <c r="BM29" s="67">
        <f t="shared" si="37"/>
        <v>103.29420000000002</v>
      </c>
      <c r="BN29" s="43">
        <v>48</v>
      </c>
      <c r="BO29" s="63">
        <f t="shared" si="38"/>
        <v>38.704846579507091</v>
      </c>
      <c r="BP29" s="67">
        <f t="shared" si="39"/>
        <v>8498.2663999999968</v>
      </c>
      <c r="BQ29" s="43">
        <v>364.68</v>
      </c>
      <c r="BR29" s="67">
        <f t="shared" si="40"/>
        <v>3901.9686000000006</v>
      </c>
      <c r="BS29" s="43">
        <v>212.04</v>
      </c>
      <c r="BT29" s="63">
        <f t="shared" si="41"/>
        <v>80.845651258271815</v>
      </c>
      <c r="BU29" s="67">
        <f t="shared" si="42"/>
        <v>1911.7918</v>
      </c>
      <c r="BV29" s="43">
        <v>804.24</v>
      </c>
      <c r="BW29" s="67">
        <f t="shared" si="43"/>
        <v>702.34759999999994</v>
      </c>
      <c r="BX29" s="43">
        <v>360</v>
      </c>
      <c r="BY29" s="63">
        <f t="shared" si="44"/>
        <v>15.869644574141383</v>
      </c>
      <c r="BZ29" s="67">
        <f t="shared" si="45"/>
        <v>335.61930000000012</v>
      </c>
      <c r="CA29" s="43">
        <v>149.28</v>
      </c>
      <c r="CB29" s="67">
        <f t="shared" si="46"/>
        <v>159.62970000000001</v>
      </c>
      <c r="CC29" s="43">
        <v>87.36</v>
      </c>
      <c r="CD29" s="63">
        <f t="shared" si="47"/>
        <v>13.14459249050984</v>
      </c>
      <c r="CE29" s="67">
        <f t="shared" si="48"/>
        <v>2670.3491000000004</v>
      </c>
      <c r="CF29" s="43">
        <v>132</v>
      </c>
      <c r="CG29" s="67">
        <f t="shared" si="49"/>
        <v>1060.9248000000005</v>
      </c>
      <c r="CH29" s="43">
        <v>55.68</v>
      </c>
    </row>
    <row r="30" spans="1:86" s="118" customFormat="1" ht="14.1" customHeight="1" x14ac:dyDescent="0.2">
      <c r="A30" s="36">
        <v>0.91666666666666696</v>
      </c>
      <c r="B30" s="64">
        <f t="shared" si="0"/>
        <v>6.5921496665696875</v>
      </c>
      <c r="C30" s="68">
        <f t="shared" si="1"/>
        <v>182.57310000000004</v>
      </c>
      <c r="D30" s="44">
        <v>54.72</v>
      </c>
      <c r="E30" s="68">
        <f t="shared" si="1"/>
        <v>121.32109999999999</v>
      </c>
      <c r="F30" s="44">
        <v>46.56</v>
      </c>
      <c r="G30" s="64">
        <f t="shared" si="2"/>
        <v>2.6439118779725646</v>
      </c>
      <c r="H30" s="68">
        <f t="shared" si="3"/>
        <v>95.952799999999996</v>
      </c>
      <c r="I30" s="44">
        <v>14.4</v>
      </c>
      <c r="J30" s="68">
        <f t="shared" si="4"/>
        <v>84.284599999999955</v>
      </c>
      <c r="K30" s="44">
        <v>24.96</v>
      </c>
      <c r="L30" s="64">
        <f t="shared" si="5"/>
        <v>71.706111514073669</v>
      </c>
      <c r="M30" s="68">
        <f t="shared" si="6"/>
        <v>1724.4479999999996</v>
      </c>
      <c r="N30" s="44">
        <v>725.76</v>
      </c>
      <c r="O30" s="68">
        <f t="shared" si="7"/>
        <v>645.32479999999987</v>
      </c>
      <c r="P30" s="44">
        <v>289.92</v>
      </c>
      <c r="Q30" s="64">
        <f t="shared" si="8"/>
        <v>71.291810479279604</v>
      </c>
      <c r="R30" s="68">
        <f t="shared" si="9"/>
        <v>15858.511000000002</v>
      </c>
      <c r="S30" s="44">
        <v>698.4</v>
      </c>
      <c r="T30" s="68">
        <f t="shared" si="10"/>
        <v>6484.8302999999996</v>
      </c>
      <c r="U30" s="44">
        <v>340.56</v>
      </c>
      <c r="V30" s="64">
        <f t="shared" si="11"/>
        <v>0</v>
      </c>
      <c r="W30" s="68">
        <f t="shared" si="12"/>
        <v>235.548</v>
      </c>
      <c r="X30" s="44">
        <v>0</v>
      </c>
      <c r="Y30" s="68">
        <f t="shared" si="13"/>
        <v>137.12799999999999</v>
      </c>
      <c r="Z30" s="44">
        <v>0</v>
      </c>
      <c r="AA30" s="64">
        <f t="shared" si="14"/>
        <v>0</v>
      </c>
      <c r="AB30" s="68">
        <f t="shared" si="15"/>
        <v>0.23799999999999999</v>
      </c>
      <c r="AC30" s="44">
        <v>0</v>
      </c>
      <c r="AD30" s="68">
        <f t="shared" si="16"/>
        <v>5.6000000000000001E-2</v>
      </c>
      <c r="AE30" s="44">
        <v>0</v>
      </c>
      <c r="AF30" s="64">
        <f t="shared" si="17"/>
        <v>62.805628065827186</v>
      </c>
      <c r="AG30" s="68">
        <f t="shared" si="18"/>
        <v>462.73400000000004</v>
      </c>
      <c r="AH30" s="44">
        <v>439.68</v>
      </c>
      <c r="AI30" s="68">
        <f t="shared" si="19"/>
        <v>502.51639999999998</v>
      </c>
      <c r="AJ30" s="44">
        <v>524.64</v>
      </c>
      <c r="AK30" s="64">
        <f t="shared" si="20"/>
        <v>3.8109873101518632</v>
      </c>
      <c r="AL30" s="68">
        <f t="shared" si="21"/>
        <v>52.482900000000001</v>
      </c>
      <c r="AM30" s="44">
        <v>34.56</v>
      </c>
      <c r="AN30" s="68">
        <f t="shared" si="22"/>
        <v>26.503099999999996</v>
      </c>
      <c r="AO30" s="44">
        <v>23.04</v>
      </c>
      <c r="AP30" s="64">
        <f t="shared" si="23"/>
        <v>0.86526320745999463</v>
      </c>
      <c r="AQ30" s="68">
        <f t="shared" si="24"/>
        <v>17.625899999999984</v>
      </c>
      <c r="AR30" s="44">
        <v>2.4</v>
      </c>
      <c r="AS30" s="68">
        <f t="shared" si="25"/>
        <v>26.991499999999984</v>
      </c>
      <c r="AT30" s="44">
        <v>9.120000000000001</v>
      </c>
      <c r="AU30" s="64">
        <f t="shared" si="26"/>
        <v>27.109998605714051</v>
      </c>
      <c r="AV30" s="68">
        <f t="shared" si="27"/>
        <v>593.16289999999969</v>
      </c>
      <c r="AW30" s="44">
        <v>249.12</v>
      </c>
      <c r="AX30" s="68">
        <f t="shared" si="28"/>
        <v>311.7598000000001</v>
      </c>
      <c r="AY30" s="44">
        <v>158.88</v>
      </c>
      <c r="AZ30" s="64">
        <f t="shared" si="29"/>
        <v>8.8144211074269556</v>
      </c>
      <c r="BA30" s="68">
        <f t="shared" si="30"/>
        <v>1693.4590000000001</v>
      </c>
      <c r="BB30" s="44">
        <v>82.08</v>
      </c>
      <c r="BC30" s="68">
        <f t="shared" si="31"/>
        <v>1090.0953000000002</v>
      </c>
      <c r="BD30" s="44">
        <v>49.92</v>
      </c>
      <c r="BE30" s="64">
        <f t="shared" si="32"/>
        <v>1.1635426205227994</v>
      </c>
      <c r="BF30" s="68">
        <f t="shared" si="33"/>
        <v>324.81120000000016</v>
      </c>
      <c r="BG30" s="44">
        <v>6.24</v>
      </c>
      <c r="BH30" s="68">
        <f t="shared" si="34"/>
        <v>206.87579999999988</v>
      </c>
      <c r="BI30" s="44">
        <v>11.040000000000001</v>
      </c>
      <c r="BJ30" s="64">
        <f t="shared" si="35"/>
        <v>4.5462330065295466</v>
      </c>
      <c r="BK30" s="68">
        <f t="shared" si="36"/>
        <v>110.07550000000002</v>
      </c>
      <c r="BL30" s="44">
        <v>28.8</v>
      </c>
      <c r="BM30" s="68">
        <f t="shared" si="37"/>
        <v>103.30260000000001</v>
      </c>
      <c r="BN30" s="44">
        <v>40.32</v>
      </c>
      <c r="BO30" s="64">
        <f t="shared" si="38"/>
        <v>36.391576009345719</v>
      </c>
      <c r="BP30" s="68">
        <f t="shared" si="39"/>
        <v>8498.3613999999961</v>
      </c>
      <c r="BQ30" s="44">
        <v>342</v>
      </c>
      <c r="BR30" s="68">
        <f t="shared" si="40"/>
        <v>3902.0244000000007</v>
      </c>
      <c r="BS30" s="44">
        <v>200.88</v>
      </c>
      <c r="BT30" s="64">
        <f t="shared" si="41"/>
        <v>72.223765150358702</v>
      </c>
      <c r="BU30" s="68">
        <f t="shared" si="42"/>
        <v>1911.8906999999999</v>
      </c>
      <c r="BV30" s="44">
        <v>712.08</v>
      </c>
      <c r="BW30" s="68">
        <f t="shared" si="43"/>
        <v>702.39419999999996</v>
      </c>
      <c r="BX30" s="44">
        <v>335.52</v>
      </c>
      <c r="BY30" s="64">
        <f t="shared" si="44"/>
        <v>12.041820127326609</v>
      </c>
      <c r="BZ30" s="68">
        <f t="shared" si="45"/>
        <v>335.64330000000012</v>
      </c>
      <c r="CA30" s="44">
        <v>115.2</v>
      </c>
      <c r="CB30" s="68">
        <f t="shared" si="46"/>
        <v>159.64280000000002</v>
      </c>
      <c r="CC30" s="44">
        <v>62.88</v>
      </c>
      <c r="CD30" s="64">
        <f t="shared" si="47"/>
        <v>13.101434775680628</v>
      </c>
      <c r="CE30" s="68">
        <f t="shared" si="48"/>
        <v>2670.3767000000003</v>
      </c>
      <c r="CF30" s="44">
        <v>132.47999999999999</v>
      </c>
      <c r="CG30" s="68">
        <f t="shared" si="49"/>
        <v>1060.9359000000004</v>
      </c>
      <c r="CH30" s="44">
        <v>53.28</v>
      </c>
    </row>
    <row r="31" spans="1:86" ht="14.1" customHeight="1" x14ac:dyDescent="0.2">
      <c r="A31" s="1">
        <v>0.95833333333333304</v>
      </c>
      <c r="B31" s="63">
        <f t="shared" si="0"/>
        <v>5.5744162499570704</v>
      </c>
      <c r="C31" s="67">
        <f t="shared" si="1"/>
        <v>182.58210000000003</v>
      </c>
      <c r="D31" s="43">
        <v>43.2</v>
      </c>
      <c r="E31" s="67">
        <f t="shared" si="1"/>
        <v>121.32999999999998</v>
      </c>
      <c r="F31" s="43">
        <v>42.72</v>
      </c>
      <c r="G31" s="63">
        <f t="shared" si="2"/>
        <v>2.3577224445822931</v>
      </c>
      <c r="H31" s="67">
        <f t="shared" si="3"/>
        <v>95.955699999999993</v>
      </c>
      <c r="I31" s="43">
        <v>13.92</v>
      </c>
      <c r="J31" s="67">
        <f t="shared" si="4"/>
        <v>84.289099999999948</v>
      </c>
      <c r="K31" s="43">
        <v>21.6</v>
      </c>
      <c r="L31" s="63">
        <f t="shared" si="5"/>
        <v>64.287907740557941</v>
      </c>
      <c r="M31" s="67">
        <f t="shared" si="6"/>
        <v>1724.5846999999997</v>
      </c>
      <c r="N31" s="43">
        <v>656.16</v>
      </c>
      <c r="O31" s="67">
        <f t="shared" si="7"/>
        <v>645.37599999999986</v>
      </c>
      <c r="P31" s="43">
        <v>245.76</v>
      </c>
      <c r="Q31" s="63">
        <f t="shared" si="8"/>
        <v>65.974278198112785</v>
      </c>
      <c r="R31" s="67">
        <f t="shared" si="9"/>
        <v>15858.601700000003</v>
      </c>
      <c r="S31" s="43">
        <v>653.04</v>
      </c>
      <c r="T31" s="67">
        <f t="shared" si="10"/>
        <v>6484.8720999999996</v>
      </c>
      <c r="U31" s="43">
        <v>300.95999999999998</v>
      </c>
      <c r="V31" s="63">
        <f t="shared" si="11"/>
        <v>0</v>
      </c>
      <c r="W31" s="67">
        <f t="shared" si="12"/>
        <v>235.548</v>
      </c>
      <c r="X31" s="43">
        <v>0</v>
      </c>
      <c r="Y31" s="67">
        <f t="shared" si="13"/>
        <v>137.12799999999999</v>
      </c>
      <c r="Z31" s="43">
        <v>0</v>
      </c>
      <c r="AA31" s="63">
        <f t="shared" si="14"/>
        <v>0</v>
      </c>
      <c r="AB31" s="67">
        <f t="shared" si="15"/>
        <v>0.23799999999999999</v>
      </c>
      <c r="AC31" s="43">
        <v>0</v>
      </c>
      <c r="AD31" s="67">
        <f t="shared" si="16"/>
        <v>5.6000000000000001E-2</v>
      </c>
      <c r="AE31" s="43">
        <v>0</v>
      </c>
      <c r="AF31" s="63">
        <f t="shared" si="17"/>
        <v>62.273104741534524</v>
      </c>
      <c r="AG31" s="67">
        <f t="shared" si="18"/>
        <v>462.82980000000003</v>
      </c>
      <c r="AH31" s="43">
        <v>459.84000000000003</v>
      </c>
      <c r="AI31" s="67">
        <f t="shared" si="19"/>
        <v>502.62039999999996</v>
      </c>
      <c r="AJ31" s="43">
        <v>499.2</v>
      </c>
      <c r="AK31" s="63">
        <f t="shared" si="20"/>
        <v>3.5889823695025527</v>
      </c>
      <c r="AL31" s="67">
        <f t="shared" si="21"/>
        <v>52.49</v>
      </c>
      <c r="AM31" s="43">
        <v>34.08</v>
      </c>
      <c r="AN31" s="67">
        <f t="shared" si="22"/>
        <v>26.507099999999998</v>
      </c>
      <c r="AO31" s="43">
        <v>19.2</v>
      </c>
      <c r="AP31" s="63">
        <f t="shared" si="23"/>
        <v>0.92590348655672516</v>
      </c>
      <c r="AQ31" s="67">
        <f t="shared" si="24"/>
        <v>17.626799999999985</v>
      </c>
      <c r="AR31" s="43">
        <v>4.32</v>
      </c>
      <c r="AS31" s="67">
        <f t="shared" si="25"/>
        <v>26.993399999999983</v>
      </c>
      <c r="AT31" s="43">
        <v>9.120000000000001</v>
      </c>
      <c r="AU31" s="63">
        <f t="shared" si="26"/>
        <v>23.431700551102722</v>
      </c>
      <c r="AV31" s="67">
        <f t="shared" si="27"/>
        <v>593.2076999999997</v>
      </c>
      <c r="AW31" s="43">
        <v>215.04</v>
      </c>
      <c r="AX31" s="67">
        <f t="shared" si="28"/>
        <v>311.78850000000011</v>
      </c>
      <c r="AY31" s="43">
        <v>137.76</v>
      </c>
      <c r="AZ31" s="63">
        <f t="shared" si="29"/>
        <v>8.4366467607111133</v>
      </c>
      <c r="BA31" s="67">
        <f t="shared" si="30"/>
        <v>1693.4754</v>
      </c>
      <c r="BB31" s="43">
        <v>78.72</v>
      </c>
      <c r="BC31" s="67">
        <f t="shared" si="31"/>
        <v>1090.1052000000002</v>
      </c>
      <c r="BD31" s="43">
        <v>47.52</v>
      </c>
      <c r="BE31" s="63">
        <f t="shared" si="32"/>
        <v>1.1115379654609601</v>
      </c>
      <c r="BF31" s="67">
        <f t="shared" si="33"/>
        <v>324.81260000000015</v>
      </c>
      <c r="BG31" s="43">
        <v>6.72</v>
      </c>
      <c r="BH31" s="67">
        <f t="shared" si="34"/>
        <v>206.8778999999999</v>
      </c>
      <c r="BI31" s="43">
        <v>10.08</v>
      </c>
      <c r="BJ31" s="63">
        <f t="shared" si="35"/>
        <v>3.7271059891678613</v>
      </c>
      <c r="BK31" s="67">
        <f t="shared" si="36"/>
        <v>110.08040000000003</v>
      </c>
      <c r="BL31" s="43">
        <v>23.52</v>
      </c>
      <c r="BM31" s="67">
        <f t="shared" si="37"/>
        <v>103.30950000000001</v>
      </c>
      <c r="BN31" s="43">
        <v>33.119999999999997</v>
      </c>
      <c r="BO31" s="63">
        <f t="shared" si="38"/>
        <v>33.239077541121134</v>
      </c>
      <c r="BP31" s="67">
        <f t="shared" si="39"/>
        <v>8498.449899999996</v>
      </c>
      <c r="BQ31" s="43">
        <v>318.60000000000002</v>
      </c>
      <c r="BR31" s="67">
        <f t="shared" si="40"/>
        <v>3902.0723000000007</v>
      </c>
      <c r="BS31" s="43">
        <v>172.44</v>
      </c>
      <c r="BT31" s="63">
        <f t="shared" si="41"/>
        <v>60.314911764892898</v>
      </c>
      <c r="BU31" s="67">
        <f t="shared" si="42"/>
        <v>1911.9739</v>
      </c>
      <c r="BV31" s="43">
        <v>599.04</v>
      </c>
      <c r="BW31" s="67">
        <f t="shared" si="43"/>
        <v>702.43179999999995</v>
      </c>
      <c r="BX31" s="43">
        <v>270.72000000000003</v>
      </c>
      <c r="BY31" s="63">
        <f t="shared" si="44"/>
        <v>10.959332055733716</v>
      </c>
      <c r="BZ31" s="67">
        <f t="shared" si="45"/>
        <v>335.66510000000011</v>
      </c>
      <c r="CA31" s="43">
        <v>104.64</v>
      </c>
      <c r="CB31" s="67">
        <f t="shared" si="46"/>
        <v>159.65480000000002</v>
      </c>
      <c r="CC31" s="43">
        <v>57.6</v>
      </c>
      <c r="CD31" s="63">
        <f t="shared" si="47"/>
        <v>13.134554730453763</v>
      </c>
      <c r="CE31" s="67">
        <f t="shared" si="48"/>
        <v>2670.4043000000001</v>
      </c>
      <c r="CF31" s="43">
        <v>132.47999999999999</v>
      </c>
      <c r="CG31" s="67">
        <f t="shared" si="49"/>
        <v>1060.9472000000003</v>
      </c>
      <c r="CH31" s="43">
        <v>54.24</v>
      </c>
    </row>
    <row r="32" spans="1:86" ht="14.1" customHeight="1" thickBot="1" x14ac:dyDescent="0.25">
      <c r="A32" s="2">
        <v>0.999999999999999</v>
      </c>
      <c r="B32" s="66">
        <f t="shared" si="0"/>
        <v>5.1723029336394299</v>
      </c>
      <c r="C32" s="69">
        <f t="shared" si="1"/>
        <v>182.58940000000001</v>
      </c>
      <c r="D32" s="46">
        <v>35.04</v>
      </c>
      <c r="E32" s="69">
        <f t="shared" si="1"/>
        <v>121.33919999999999</v>
      </c>
      <c r="F32" s="46">
        <v>44.160000000000004</v>
      </c>
      <c r="G32" s="66">
        <f t="shared" si="2"/>
        <v>2.4186345552869333</v>
      </c>
      <c r="H32" s="69">
        <f t="shared" si="3"/>
        <v>95.958699999999993</v>
      </c>
      <c r="I32" s="46">
        <v>14.4</v>
      </c>
      <c r="J32" s="69">
        <f t="shared" si="4"/>
        <v>84.293699999999944</v>
      </c>
      <c r="K32" s="46">
        <v>22.080000000000002</v>
      </c>
      <c r="L32" s="66">
        <f t="shared" si="5"/>
        <v>59.100766539082286</v>
      </c>
      <c r="M32" s="69">
        <f t="shared" si="6"/>
        <v>1724.7078999999997</v>
      </c>
      <c r="N32" s="46">
        <v>591.36</v>
      </c>
      <c r="O32" s="69">
        <f t="shared" si="7"/>
        <v>645.42919999999981</v>
      </c>
      <c r="P32" s="46">
        <v>255.36</v>
      </c>
      <c r="Q32" s="66">
        <f t="shared" si="8"/>
        <v>62.248248801649893</v>
      </c>
      <c r="R32" s="69">
        <f t="shared" si="9"/>
        <v>15858.686100000003</v>
      </c>
      <c r="S32" s="46">
        <v>607.68000000000006</v>
      </c>
      <c r="T32" s="69">
        <f t="shared" si="10"/>
        <v>6484.9139999999998</v>
      </c>
      <c r="U32" s="46">
        <v>301.68</v>
      </c>
      <c r="V32" s="66">
        <f t="shared" si="11"/>
        <v>0</v>
      </c>
      <c r="W32" s="69">
        <f t="shared" si="12"/>
        <v>235.548</v>
      </c>
      <c r="X32" s="46">
        <v>0</v>
      </c>
      <c r="Y32" s="69">
        <f t="shared" si="13"/>
        <v>137.12799999999999</v>
      </c>
      <c r="Z32" s="46">
        <v>0</v>
      </c>
      <c r="AA32" s="66">
        <f t="shared" si="14"/>
        <v>0</v>
      </c>
      <c r="AB32" s="69">
        <f t="shared" si="15"/>
        <v>0.23799999999999999</v>
      </c>
      <c r="AC32" s="46">
        <v>0</v>
      </c>
      <c r="AD32" s="69">
        <f t="shared" si="16"/>
        <v>5.6000000000000001E-2</v>
      </c>
      <c r="AE32" s="46">
        <v>0</v>
      </c>
      <c r="AF32" s="66">
        <f t="shared" si="17"/>
        <v>60.782504651380243</v>
      </c>
      <c r="AG32" s="69">
        <f t="shared" si="18"/>
        <v>462.92110000000002</v>
      </c>
      <c r="AH32" s="46">
        <v>438.24</v>
      </c>
      <c r="AI32" s="69">
        <f t="shared" si="19"/>
        <v>502.72389999999996</v>
      </c>
      <c r="AJ32" s="46">
        <v>496.8</v>
      </c>
      <c r="AK32" s="66">
        <f t="shared" si="20"/>
        <v>3.4906278615683979</v>
      </c>
      <c r="AL32" s="69">
        <f t="shared" si="21"/>
        <v>52.496900000000004</v>
      </c>
      <c r="AM32" s="46">
        <v>33.119999999999997</v>
      </c>
      <c r="AN32" s="69">
        <f t="shared" si="22"/>
        <v>26.510999999999999</v>
      </c>
      <c r="AO32" s="46">
        <v>18.72</v>
      </c>
      <c r="AP32" s="66">
        <f t="shared" si="23"/>
        <v>0.78040386002397355</v>
      </c>
      <c r="AQ32" s="69">
        <f t="shared" si="24"/>
        <v>17.627299999999984</v>
      </c>
      <c r="AR32" s="46">
        <v>2.4</v>
      </c>
      <c r="AS32" s="69">
        <f t="shared" si="25"/>
        <v>26.995099999999983</v>
      </c>
      <c r="AT32" s="46">
        <v>8.16</v>
      </c>
      <c r="AU32" s="66">
        <f t="shared" si="26"/>
        <v>21.636959392531249</v>
      </c>
      <c r="AV32" s="69">
        <f t="shared" si="27"/>
        <v>593.24799999999971</v>
      </c>
      <c r="AW32" s="46">
        <v>193.44</v>
      </c>
      <c r="AX32" s="69">
        <f t="shared" si="28"/>
        <v>311.81660000000011</v>
      </c>
      <c r="AY32" s="46">
        <v>134.88</v>
      </c>
      <c r="AZ32" s="66">
        <f t="shared" si="29"/>
        <v>8.6270398213499391</v>
      </c>
      <c r="BA32" s="69">
        <f t="shared" si="30"/>
        <v>1693.492</v>
      </c>
      <c r="BB32" s="46">
        <v>79.680000000000007</v>
      </c>
      <c r="BC32" s="69">
        <f t="shared" si="31"/>
        <v>1090.1156000000001</v>
      </c>
      <c r="BD32" s="46">
        <v>49.92</v>
      </c>
      <c r="BE32" s="66">
        <f t="shared" si="32"/>
        <v>1.0751714277552396</v>
      </c>
      <c r="BF32" s="69">
        <f t="shared" si="33"/>
        <v>324.81400000000014</v>
      </c>
      <c r="BG32" s="46">
        <v>6.72</v>
      </c>
      <c r="BH32" s="69">
        <f t="shared" si="34"/>
        <v>206.87989999999991</v>
      </c>
      <c r="BI32" s="46">
        <v>9.6</v>
      </c>
      <c r="BJ32" s="66">
        <f t="shared" si="35"/>
        <v>3.7017805386944742</v>
      </c>
      <c r="BK32" s="69">
        <f t="shared" si="36"/>
        <v>110.08520000000003</v>
      </c>
      <c r="BL32" s="46">
        <v>23.04</v>
      </c>
      <c r="BM32" s="69">
        <f t="shared" si="37"/>
        <v>103.31640000000002</v>
      </c>
      <c r="BN32" s="46">
        <v>33.119999999999997</v>
      </c>
      <c r="BO32" s="66">
        <f t="shared" si="38"/>
        <v>31.772061539696278</v>
      </c>
      <c r="BP32" s="69">
        <f t="shared" si="39"/>
        <v>8498.5331999999962</v>
      </c>
      <c r="BQ32" s="46">
        <v>299.88</v>
      </c>
      <c r="BR32" s="69">
        <f t="shared" si="40"/>
        <v>3902.1204000000007</v>
      </c>
      <c r="BS32" s="46">
        <v>173.16</v>
      </c>
      <c r="BT32" s="66">
        <f t="shared" si="41"/>
        <v>53.919988110660327</v>
      </c>
      <c r="BU32" s="69">
        <f t="shared" si="42"/>
        <v>1912.0464999999999</v>
      </c>
      <c r="BV32" s="46">
        <v>522.72</v>
      </c>
      <c r="BW32" s="69">
        <f t="shared" si="43"/>
        <v>702.46909999999991</v>
      </c>
      <c r="BX32" s="46">
        <v>268.56</v>
      </c>
      <c r="BY32" s="66">
        <f t="shared" si="44"/>
        <v>9.7723806834935516</v>
      </c>
      <c r="BZ32" s="69">
        <f t="shared" si="45"/>
        <v>335.6837000000001</v>
      </c>
      <c r="CA32" s="46">
        <v>89.28</v>
      </c>
      <c r="CB32" s="69">
        <f t="shared" si="46"/>
        <v>159.66690000000003</v>
      </c>
      <c r="CC32" s="46">
        <v>58.08</v>
      </c>
      <c r="CD32" s="66">
        <f t="shared" si="47"/>
        <v>13.439426367728348</v>
      </c>
      <c r="CE32" s="69">
        <f t="shared" si="48"/>
        <v>2670.4324000000001</v>
      </c>
      <c r="CF32" s="46">
        <v>134.88</v>
      </c>
      <c r="CG32" s="69">
        <f t="shared" si="49"/>
        <v>1060.9591000000003</v>
      </c>
      <c r="CH32" s="46">
        <v>57.120000000000005</v>
      </c>
    </row>
    <row r="33" spans="1:86" ht="13.5" thickBot="1" x14ac:dyDescent="0.25">
      <c r="A33" s="5" t="s">
        <v>3</v>
      </c>
      <c r="B33" s="25"/>
      <c r="C33" s="26"/>
      <c r="D33" s="61">
        <f>SUM(D9:D32)</f>
        <v>1197.1200000000001</v>
      </c>
      <c r="E33" s="26"/>
      <c r="F33" s="61">
        <f>SUM(F9:F32)</f>
        <v>1292.1600000000001</v>
      </c>
      <c r="G33" s="25"/>
      <c r="H33" s="26"/>
      <c r="I33" s="61">
        <f>SUM(I9:I32)</f>
        <v>555.3599999999999</v>
      </c>
      <c r="J33" s="70"/>
      <c r="K33" s="61">
        <f>SUM(K9:K32)</f>
        <v>771.36000000000013</v>
      </c>
      <c r="L33" s="25"/>
      <c r="M33" s="26"/>
      <c r="N33" s="61">
        <f>SUM(N9:N32)</f>
        <v>16098.720000000001</v>
      </c>
      <c r="P33" s="61">
        <f>SUM(P9:P32)</f>
        <v>6989.7599999999993</v>
      </c>
      <c r="Q33" s="25"/>
      <c r="R33" s="26"/>
      <c r="S33" s="61">
        <f>SUM(S9:S32)</f>
        <v>21550.320000000007</v>
      </c>
      <c r="T33" s="26"/>
      <c r="U33" s="61">
        <f>SUM(U9:U32)</f>
        <v>11023.199999999999</v>
      </c>
      <c r="V33" s="25"/>
      <c r="W33" s="26"/>
      <c r="X33" s="61">
        <f>SUM(X9:X32)</f>
        <v>0</v>
      </c>
      <c r="Y33" s="26"/>
      <c r="Z33" s="61">
        <f>SUM(Z9:Z32)</f>
        <v>0</v>
      </c>
      <c r="AA33" s="25"/>
      <c r="AB33" s="26"/>
      <c r="AC33" s="61">
        <f>SUM(AC9:AC32)</f>
        <v>0</v>
      </c>
      <c r="AD33" s="26"/>
      <c r="AE33" s="61">
        <f>SUM(AE9:AE32)</f>
        <v>0</v>
      </c>
      <c r="AF33" s="25"/>
      <c r="AG33" s="26"/>
      <c r="AH33" s="61">
        <f>SUM(AH9:AH32)</f>
        <v>8131.68</v>
      </c>
      <c r="AI33" s="26"/>
      <c r="AJ33" s="61">
        <f>SUM(AJ9:AJ32)</f>
        <v>9023.52</v>
      </c>
      <c r="AK33" s="25"/>
      <c r="AL33" s="26"/>
      <c r="AM33" s="61">
        <f>SUM(AM9:AM32)</f>
        <v>1055.5200000000002</v>
      </c>
      <c r="AN33" s="26"/>
      <c r="AO33" s="61">
        <f>SUM(AO9:AO32)</f>
        <v>628.80000000000007</v>
      </c>
      <c r="AP33" s="25"/>
      <c r="AQ33" s="26"/>
      <c r="AR33" s="61">
        <f>SUM(AR9:AR32)</f>
        <v>73.440000000000026</v>
      </c>
      <c r="AS33" s="26"/>
      <c r="AT33" s="61">
        <f>SUM(AT9:AT32)</f>
        <v>226.08</v>
      </c>
      <c r="AU33" s="25"/>
      <c r="AV33" s="26"/>
      <c r="AW33" s="61">
        <f>SUM(AW9:AW32)</f>
        <v>5111.9999999999991</v>
      </c>
      <c r="AX33" s="26"/>
      <c r="AY33" s="61">
        <f>SUM(AY9:AY32)</f>
        <v>4121.2800000000007</v>
      </c>
      <c r="AZ33" s="25"/>
      <c r="BA33" s="26"/>
      <c r="BB33" s="61">
        <f>SUM(BB9:BB32)</f>
        <v>2063.52</v>
      </c>
      <c r="BC33" s="26"/>
      <c r="BD33" s="61">
        <f>SUM(BD9:BD32)</f>
        <v>1263.8400000000001</v>
      </c>
      <c r="BE33" s="25"/>
      <c r="BF33" s="26"/>
      <c r="BG33" s="61">
        <f>SUM(BG9:BG32)</f>
        <v>148.80000000000001</v>
      </c>
      <c r="BH33" s="70"/>
      <c r="BI33" s="61">
        <f>SUM(BI9:BI32)</f>
        <v>263.5200000000001</v>
      </c>
      <c r="BJ33" s="25"/>
      <c r="BK33" s="26"/>
      <c r="BL33" s="61">
        <f>SUM(BL9:BL32)</f>
        <v>1157.76</v>
      </c>
      <c r="BM33" s="26"/>
      <c r="BN33" s="61">
        <f>SUM(BN9:BN32)</f>
        <v>1422.7199999999998</v>
      </c>
      <c r="BO33" s="25"/>
      <c r="BP33" s="26"/>
      <c r="BQ33" s="61">
        <f>SUM(BQ9:BQ32)</f>
        <v>10665.000000000002</v>
      </c>
      <c r="BR33" s="26"/>
      <c r="BS33" s="61">
        <f>SUM(BS9:BS32)</f>
        <v>6053.7599999999993</v>
      </c>
      <c r="BT33" s="25"/>
      <c r="BU33" s="26"/>
      <c r="BV33" s="61">
        <f>SUM(BV9:BV32)</f>
        <v>20804.400000000009</v>
      </c>
      <c r="BW33" s="26"/>
      <c r="BX33" s="61">
        <f>SUM(BX9:BX32)</f>
        <v>9137.5199999999968</v>
      </c>
      <c r="BY33" s="25"/>
      <c r="BZ33" s="26"/>
      <c r="CA33" s="61">
        <f>SUM(CA9:CA32)</f>
        <v>3056.1599999999994</v>
      </c>
      <c r="CB33" s="26"/>
      <c r="CC33" s="61">
        <f>SUM(CC9:CC32)</f>
        <v>1857.12</v>
      </c>
      <c r="CD33" s="25"/>
      <c r="CE33" s="26"/>
      <c r="CF33" s="61">
        <f>SUM(CF9:CF32)</f>
        <v>3226.0800000000004</v>
      </c>
      <c r="CG33" s="26"/>
      <c r="CH33" s="61">
        <f>SUM(CH9:CH32)</f>
        <v>1357.92</v>
      </c>
    </row>
    <row r="34" spans="1:86" ht="13.5" thickBot="1" x14ac:dyDescent="0.25"/>
    <row r="35" spans="1:86" ht="26.25" thickBot="1" x14ac:dyDescent="0.25">
      <c r="A35" s="95" t="s">
        <v>32</v>
      </c>
      <c r="B35" s="96">
        <f>MAX(B8:B32)</f>
        <v>9.6090592115840732</v>
      </c>
      <c r="C35" s="99"/>
      <c r="D35" s="99"/>
      <c r="E35" s="99"/>
      <c r="F35" s="99"/>
      <c r="G35" s="96">
        <f>MAX(G8:G32)</f>
        <v>9.6889622901183596</v>
      </c>
      <c r="H35" s="99"/>
      <c r="I35" s="99"/>
      <c r="J35" s="99"/>
      <c r="K35" s="99"/>
      <c r="L35" s="96">
        <f>MAX(L8:L32)</f>
        <v>83.368371947809408</v>
      </c>
      <c r="M35" s="99"/>
      <c r="N35" s="99"/>
      <c r="O35" s="99"/>
      <c r="P35" s="99"/>
      <c r="Q35" s="96">
        <f>MAX(Q8:Q32)</f>
        <v>140.07328842262166</v>
      </c>
      <c r="R35" s="99"/>
      <c r="S35" s="99"/>
      <c r="T35" s="99"/>
      <c r="U35" s="99"/>
      <c r="V35" s="96">
        <f>MAX(V8:V32)</f>
        <v>0</v>
      </c>
      <c r="W35" s="99"/>
      <c r="X35" s="99"/>
      <c r="Y35" s="99"/>
      <c r="Z35" s="99"/>
      <c r="AA35" s="96">
        <f>MAX(AA8:AA32)</f>
        <v>0</v>
      </c>
      <c r="AB35" s="99"/>
      <c r="AC35" s="99"/>
      <c r="AD35" s="99"/>
      <c r="AE35" s="99"/>
      <c r="AF35" s="96">
        <f>MAX(AF8:AF32)</f>
        <v>71.71921561102387</v>
      </c>
      <c r="AG35" s="99"/>
      <c r="AH35" s="99"/>
      <c r="AI35" s="99"/>
      <c r="AJ35" s="99"/>
      <c r="AK35" s="96">
        <f>MAX(AK8:AK32)</f>
        <v>6.7845610478706853</v>
      </c>
      <c r="AL35" s="99"/>
      <c r="AM35" s="99"/>
      <c r="AN35" s="99"/>
      <c r="AO35" s="99"/>
      <c r="AP35" s="96">
        <f>MAX(AP8:AP32)</f>
        <v>1.1045360818263212</v>
      </c>
      <c r="AQ35" s="99"/>
      <c r="AR35" s="99"/>
      <c r="AS35" s="99"/>
      <c r="AT35" s="99"/>
      <c r="AU35" s="96">
        <f>MAX(AU8:AU32)</f>
        <v>32.581217485373728</v>
      </c>
      <c r="AV35" s="99"/>
      <c r="AW35" s="99"/>
      <c r="AX35" s="99"/>
      <c r="AY35" s="99"/>
      <c r="AZ35" s="96">
        <f>MAX(AZ8:AZ32)</f>
        <v>10.947379363122748</v>
      </c>
      <c r="BA35" s="99"/>
      <c r="BB35" s="99"/>
      <c r="BC35" s="99"/>
      <c r="BD35" s="99"/>
      <c r="BE35" s="96">
        <f>MAX(BE8:BE32)</f>
        <v>1.2952769541296112</v>
      </c>
      <c r="BF35" s="99"/>
      <c r="BG35" s="99"/>
      <c r="BH35" s="99"/>
      <c r="BI35" s="99"/>
      <c r="BJ35" s="96">
        <f>MAX(BJ8:BJ32)</f>
        <v>12.331406551059732</v>
      </c>
      <c r="BK35" s="99"/>
      <c r="BL35" s="99"/>
      <c r="BM35" s="99"/>
      <c r="BN35" s="99"/>
      <c r="BO35" s="96">
        <f>MAX(BO8:BO32)</f>
        <v>80.88386025780413</v>
      </c>
      <c r="BP35" s="99"/>
      <c r="BQ35" s="99"/>
      <c r="BR35" s="99"/>
      <c r="BS35" s="99"/>
      <c r="BT35" s="96">
        <f>MAX(BT8:BT32)</f>
        <v>127.45295133655252</v>
      </c>
      <c r="BU35" s="99"/>
      <c r="BV35" s="99"/>
      <c r="BW35" s="99"/>
      <c r="BX35" s="99"/>
      <c r="BY35" s="96">
        <f>MAX(BY8:BY32)</f>
        <v>19.11920981556521</v>
      </c>
      <c r="BZ35" s="99"/>
      <c r="CA35" s="99"/>
      <c r="CB35" s="99"/>
      <c r="CC35" s="99"/>
      <c r="CD35" s="96">
        <f>MAX(CD8:CD32)</f>
        <v>13.927600418821861</v>
      </c>
      <c r="CE35" s="99"/>
      <c r="CF35" s="99"/>
      <c r="CG35" s="99"/>
      <c r="CH35" s="99"/>
    </row>
    <row r="36" spans="1:86" ht="26.25" thickBot="1" x14ac:dyDescent="0.25">
      <c r="A36" s="97" t="s">
        <v>33</v>
      </c>
      <c r="B36" s="98">
        <f>MIN(B8:B32)</f>
        <v>4.6175616103781385</v>
      </c>
      <c r="C36" s="101"/>
      <c r="D36" s="101"/>
      <c r="E36" s="101"/>
      <c r="F36" s="101"/>
      <c r="G36" s="98">
        <f>MIN(G8:G32)</f>
        <v>2.3577224445822931</v>
      </c>
      <c r="H36" s="101"/>
      <c r="I36" s="101"/>
      <c r="J36" s="101"/>
      <c r="K36" s="101"/>
      <c r="L36" s="98">
        <f>MIN(L8:L32)</f>
        <v>41.330865551233188</v>
      </c>
      <c r="M36" s="101"/>
      <c r="N36" s="101"/>
      <c r="O36" s="101"/>
      <c r="P36" s="101"/>
      <c r="Q36" s="98">
        <f>MIN(Q8:Q32)</f>
        <v>55.123668972698034</v>
      </c>
      <c r="R36" s="101"/>
      <c r="S36" s="101"/>
      <c r="T36" s="101"/>
      <c r="U36" s="101"/>
      <c r="V36" s="98">
        <f>MIN(V8:V32)</f>
        <v>0</v>
      </c>
      <c r="W36" s="101"/>
      <c r="X36" s="101"/>
      <c r="Y36" s="101"/>
      <c r="Z36" s="101"/>
      <c r="AA36" s="98">
        <f>MIN(AA8:AA32)</f>
        <v>0</v>
      </c>
      <c r="AB36" s="101"/>
      <c r="AC36" s="101"/>
      <c r="AD36" s="101"/>
      <c r="AE36" s="101"/>
      <c r="AF36" s="98">
        <f>MIN(AF8:AF32)</f>
        <v>5.9974688865066463</v>
      </c>
      <c r="AG36" s="101"/>
      <c r="AH36" s="101"/>
      <c r="AI36" s="101"/>
      <c r="AJ36" s="101"/>
      <c r="AK36" s="98">
        <f>MIN(AK8:AK32)</f>
        <v>3.2330221242579391</v>
      </c>
      <c r="AL36" s="101"/>
      <c r="AM36" s="101"/>
      <c r="AN36" s="101"/>
      <c r="AO36" s="101"/>
      <c r="AP36" s="98">
        <f>MIN(AP8:AP32)</f>
        <v>0.78040386002397355</v>
      </c>
      <c r="AQ36" s="101"/>
      <c r="AR36" s="101"/>
      <c r="AS36" s="101"/>
      <c r="AT36" s="101"/>
      <c r="AU36" s="98">
        <f>MIN(AU8:AU32)</f>
        <v>17.126638264479581</v>
      </c>
      <c r="AV36" s="101"/>
      <c r="AW36" s="101"/>
      <c r="AX36" s="101"/>
      <c r="AY36" s="101"/>
      <c r="AZ36" s="98">
        <f>MIN(AZ8:AZ32)</f>
        <v>7.9888732791501331</v>
      </c>
      <c r="BA36" s="101"/>
      <c r="BB36" s="101"/>
      <c r="BC36" s="101"/>
      <c r="BD36" s="101"/>
      <c r="BE36" s="98">
        <f>MIN(BE8:BE32)</f>
        <v>0.98969248793808895</v>
      </c>
      <c r="BF36" s="101"/>
      <c r="BG36" s="101"/>
      <c r="BH36" s="101"/>
      <c r="BI36" s="101"/>
      <c r="BJ36" s="98">
        <f>MIN(BJ8:BJ32)</f>
        <v>3.7017805386944742</v>
      </c>
      <c r="BK36" s="101"/>
      <c r="BL36" s="101"/>
      <c r="BM36" s="101"/>
      <c r="BN36" s="101"/>
      <c r="BO36" s="98">
        <f>MIN(BO8:BO32)</f>
        <v>28.505673656106552</v>
      </c>
      <c r="BP36" s="101"/>
      <c r="BQ36" s="101"/>
      <c r="BR36" s="101"/>
      <c r="BS36" s="101"/>
      <c r="BT36" s="98">
        <f>MIN(BT8:BT32)</f>
        <v>47.858342376103209</v>
      </c>
      <c r="BU36" s="101"/>
      <c r="BV36" s="101"/>
      <c r="BW36" s="101"/>
      <c r="BX36" s="101"/>
      <c r="BY36" s="98">
        <f>MIN(BY8:BY32)</f>
        <v>9.1869021030445381</v>
      </c>
      <c r="BZ36" s="101"/>
      <c r="CA36" s="101"/>
      <c r="CB36" s="101"/>
      <c r="CC36" s="101"/>
      <c r="CD36" s="98">
        <f>MIN(CD8:CD32)</f>
        <v>12.995600097638839</v>
      </c>
      <c r="CE36" s="101"/>
      <c r="CF36" s="101"/>
      <c r="CG36" s="101"/>
      <c r="CH36" s="101"/>
    </row>
    <row r="37" spans="1:86" x14ac:dyDescent="0.2">
      <c r="BT37" s="27"/>
    </row>
    <row r="38" spans="1:86" x14ac:dyDescent="0.2">
      <c r="B38" s="17" t="s">
        <v>15</v>
      </c>
      <c r="C38" s="17"/>
      <c r="D38" t="s">
        <v>31</v>
      </c>
      <c r="BT38" s="27"/>
    </row>
    <row r="39" spans="1:86" x14ac:dyDescent="0.2">
      <c r="B39" s="17" t="s">
        <v>16</v>
      </c>
      <c r="C39" s="17"/>
      <c r="D39" t="s">
        <v>19</v>
      </c>
    </row>
  </sheetData>
  <mergeCells count="134">
    <mergeCell ref="B2:F2"/>
    <mergeCell ref="G2:K2"/>
    <mergeCell ref="L2:P2"/>
    <mergeCell ref="Q2:U2"/>
    <mergeCell ref="V2:Z2"/>
    <mergeCell ref="AA2:AE2"/>
    <mergeCell ref="AF2:AJ2"/>
    <mergeCell ref="AK2:AO2"/>
    <mergeCell ref="T5:U5"/>
    <mergeCell ref="O5:P5"/>
    <mergeCell ref="AB3:AE3"/>
    <mergeCell ref="AB4:AC4"/>
    <mergeCell ref="AD4:AE4"/>
    <mergeCell ref="AB5:AC5"/>
    <mergeCell ref="AD5:AE5"/>
    <mergeCell ref="G3:G6"/>
    <mergeCell ref="H3:K3"/>
    <mergeCell ref="R3:U3"/>
    <mergeCell ref="M4:N4"/>
    <mergeCell ref="O4:P4"/>
    <mergeCell ref="M5:N5"/>
    <mergeCell ref="AA1:AE1"/>
    <mergeCell ref="AA3:AA6"/>
    <mergeCell ref="V3:V6"/>
    <mergeCell ref="W3:Z3"/>
    <mergeCell ref="W4:X4"/>
    <mergeCell ref="Y4:Z4"/>
    <mergeCell ref="W5:X5"/>
    <mergeCell ref="Y5:Z5"/>
    <mergeCell ref="H4:I4"/>
    <mergeCell ref="J4:K4"/>
    <mergeCell ref="H5:I5"/>
    <mergeCell ref="J5:K5"/>
    <mergeCell ref="V1:Z1"/>
    <mergeCell ref="A1:U1"/>
    <mergeCell ref="L3:L6"/>
    <mergeCell ref="M3:P3"/>
    <mergeCell ref="Q3:Q6"/>
    <mergeCell ref="A3:A6"/>
    <mergeCell ref="C4:D4"/>
    <mergeCell ref="C5:D5"/>
    <mergeCell ref="B3:B6"/>
    <mergeCell ref="E4:F4"/>
    <mergeCell ref="E5:F5"/>
    <mergeCell ref="C3:F3"/>
    <mergeCell ref="AF1:AJ1"/>
    <mergeCell ref="AK1:AO1"/>
    <mergeCell ref="AP1:AT1"/>
    <mergeCell ref="AL4:AM4"/>
    <mergeCell ref="AN4:AO4"/>
    <mergeCell ref="AL5:AM5"/>
    <mergeCell ref="AN5:AO5"/>
    <mergeCell ref="AU1:AY1"/>
    <mergeCell ref="AF3:AF6"/>
    <mergeCell ref="AG3:AJ3"/>
    <mergeCell ref="AG4:AH4"/>
    <mergeCell ref="AI4:AJ4"/>
    <mergeCell ref="AG5:AH5"/>
    <mergeCell ref="AI5:AJ5"/>
    <mergeCell ref="AK3:AK6"/>
    <mergeCell ref="AL3:AO3"/>
    <mergeCell ref="AP3:AP6"/>
    <mergeCell ref="AQ3:AT3"/>
    <mergeCell ref="AU3:AU6"/>
    <mergeCell ref="AV3:AY3"/>
    <mergeCell ref="AQ4:AR4"/>
    <mergeCell ref="AS4:AT4"/>
    <mergeCell ref="AV4:AW4"/>
    <mergeCell ref="AX4:AY4"/>
    <mergeCell ref="AZ1:BD1"/>
    <mergeCell ref="AZ3:AZ6"/>
    <mergeCell ref="BA3:BD3"/>
    <mergeCell ref="BA4:BB4"/>
    <mergeCell ref="BC4:BD4"/>
    <mergeCell ref="BA5:BB5"/>
    <mergeCell ref="BC5:BD5"/>
    <mergeCell ref="AU2:AY2"/>
    <mergeCell ref="AZ2:BD2"/>
    <mergeCell ref="BE1:BI1"/>
    <mergeCell ref="BJ1:BN1"/>
    <mergeCell ref="BE3:BE6"/>
    <mergeCell ref="BF3:BI3"/>
    <mergeCell ref="BJ3:BJ6"/>
    <mergeCell ref="BK3:BN3"/>
    <mergeCell ref="BF4:BG4"/>
    <mergeCell ref="BH4:BI4"/>
    <mergeCell ref="BK4:BL4"/>
    <mergeCell ref="BM4:BN4"/>
    <mergeCell ref="BF5:BG5"/>
    <mergeCell ref="BH5:BI5"/>
    <mergeCell ref="BK5:BL5"/>
    <mergeCell ref="BM5:BN5"/>
    <mergeCell ref="BJ2:BN2"/>
    <mergeCell ref="BO1:BS1"/>
    <mergeCell ref="BT1:BX1"/>
    <mergeCell ref="BU3:BX3"/>
    <mergeCell ref="BT2:BX2"/>
    <mergeCell ref="BO2:BS2"/>
    <mergeCell ref="BY1:CC1"/>
    <mergeCell ref="CD1:CH1"/>
    <mergeCell ref="BO3:BO6"/>
    <mergeCell ref="BP3:BS3"/>
    <mergeCell ref="BP4:BQ4"/>
    <mergeCell ref="BR4:BS4"/>
    <mergeCell ref="BP5:BQ5"/>
    <mergeCell ref="BR5:BS5"/>
    <mergeCell ref="CB5:CC5"/>
    <mergeCell ref="BT3:BT6"/>
    <mergeCell ref="BY3:BY6"/>
    <mergeCell ref="CE5:CF5"/>
    <mergeCell ref="CG5:CH5"/>
    <mergeCell ref="BZ3:CC3"/>
    <mergeCell ref="CE3:CH3"/>
    <mergeCell ref="BZ4:CA4"/>
    <mergeCell ref="CB4:CC4"/>
    <mergeCell ref="CE4:CF4"/>
    <mergeCell ref="CG4:CH4"/>
    <mergeCell ref="AP2:AT2"/>
    <mergeCell ref="AQ5:AR5"/>
    <mergeCell ref="AS5:AT5"/>
    <mergeCell ref="AV5:AW5"/>
    <mergeCell ref="AX5:AY5"/>
    <mergeCell ref="R4:S4"/>
    <mergeCell ref="T4:U4"/>
    <mergeCell ref="R5:S5"/>
    <mergeCell ref="CD3:CD6"/>
    <mergeCell ref="BE2:BI2"/>
    <mergeCell ref="BU4:BV4"/>
    <mergeCell ref="BW4:BX4"/>
    <mergeCell ref="BU5:BV5"/>
    <mergeCell ref="BW5:BX5"/>
    <mergeCell ref="BY2:CC2"/>
    <mergeCell ref="CD2:CH2"/>
    <mergeCell ref="BZ5:CA5"/>
  </mergeCells>
  <phoneticPr fontId="0" type="noConversion"/>
  <pageMargins left="0.39370078740157483" right="0.39370078740157483" top="0.78740157480314965" bottom="0.19685039370078741" header="0.51181102362204722" footer="0.51181102362204722"/>
  <pageSetup paperSize="9" scale="17" orientation="landscape" r:id="rId1"/>
  <headerFooter alignWithMargins="0"/>
  <colBreaks count="4" manualBreakCount="4">
    <brk id="21" max="1048575" man="1"/>
    <brk id="41" max="1048575" man="1"/>
    <brk id="61" max="1048575" man="1"/>
    <brk id="8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40"/>
  <sheetViews>
    <sheetView zoomScale="70" zoomScaleNormal="70" workbookViewId="0">
      <selection activeCell="AK9" sqref="AK9"/>
    </sheetView>
  </sheetViews>
  <sheetFormatPr defaultRowHeight="12.75" x14ac:dyDescent="0.2"/>
  <cols>
    <col min="1" max="1" width="7.7109375" style="26" customWidth="1"/>
    <col min="2" max="4" width="7.7109375" customWidth="1"/>
    <col min="5" max="12" width="10.7109375" customWidth="1"/>
    <col min="13" max="15" width="7.7109375" customWidth="1"/>
    <col min="16" max="23" width="10.7109375" customWidth="1"/>
    <col min="24" max="26" width="7.7109375" customWidth="1"/>
    <col min="27" max="34" width="10.7109375" customWidth="1"/>
    <col min="35" max="37" width="7.7109375" customWidth="1"/>
    <col min="38" max="45" width="10.7109375" customWidth="1"/>
  </cols>
  <sheetData>
    <row r="1" spans="1:45" ht="42.75" customHeight="1" x14ac:dyDescent="0.2">
      <c r="A1" s="173" t="s">
        <v>61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</row>
    <row r="2" spans="1:45" ht="15" customHeight="1" thickBot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</row>
    <row r="3" spans="1:45" s="34" customFormat="1" ht="15" customHeight="1" thickBot="1" x14ac:dyDescent="0.25">
      <c r="A3" s="129"/>
      <c r="B3" s="165" t="s">
        <v>36</v>
      </c>
      <c r="C3" s="166"/>
      <c r="D3" s="166"/>
      <c r="E3" s="166"/>
      <c r="F3" s="166"/>
      <c r="G3" s="166"/>
      <c r="H3" s="166"/>
      <c r="I3" s="166"/>
      <c r="J3" s="166"/>
      <c r="K3" s="166"/>
      <c r="L3" s="167"/>
      <c r="M3" s="161" t="s">
        <v>37</v>
      </c>
      <c r="N3" s="161"/>
      <c r="O3" s="161"/>
      <c r="P3" s="161"/>
      <c r="Q3" s="161"/>
      <c r="R3" s="161"/>
      <c r="S3" s="161"/>
      <c r="T3" s="161"/>
      <c r="U3" s="161"/>
      <c r="V3" s="161"/>
      <c r="W3" s="161"/>
      <c r="X3" s="161" t="s">
        <v>38</v>
      </c>
      <c r="Y3" s="161"/>
      <c r="Z3" s="161"/>
      <c r="AA3" s="161"/>
      <c r="AB3" s="161"/>
      <c r="AC3" s="161"/>
      <c r="AD3" s="161"/>
      <c r="AE3" s="161"/>
      <c r="AF3" s="161"/>
      <c r="AG3" s="161"/>
      <c r="AH3" s="161"/>
      <c r="AI3" s="161" t="s">
        <v>39</v>
      </c>
      <c r="AJ3" s="161"/>
      <c r="AK3" s="161"/>
      <c r="AL3" s="161"/>
      <c r="AM3" s="161"/>
      <c r="AN3" s="161"/>
      <c r="AO3" s="161"/>
      <c r="AP3" s="161"/>
      <c r="AQ3" s="161"/>
      <c r="AR3" s="161"/>
      <c r="AS3" s="161"/>
    </row>
    <row r="4" spans="1:45" ht="15.95" customHeight="1" thickBot="1" x14ac:dyDescent="0.25">
      <c r="A4" s="159" t="s">
        <v>0</v>
      </c>
      <c r="B4" s="159" t="s">
        <v>24</v>
      </c>
      <c r="C4" s="170" t="s">
        <v>27</v>
      </c>
      <c r="D4" s="171"/>
      <c r="E4" s="157" t="s">
        <v>25</v>
      </c>
      <c r="F4" s="157"/>
      <c r="G4" s="157"/>
      <c r="H4" s="157"/>
      <c r="I4" s="157"/>
      <c r="J4" s="157"/>
      <c r="K4" s="157"/>
      <c r="L4" s="158"/>
      <c r="M4" s="159" t="s">
        <v>24</v>
      </c>
      <c r="N4" s="170" t="s">
        <v>27</v>
      </c>
      <c r="O4" s="171"/>
      <c r="P4" s="157" t="s">
        <v>25</v>
      </c>
      <c r="Q4" s="157"/>
      <c r="R4" s="157"/>
      <c r="S4" s="157"/>
      <c r="T4" s="157"/>
      <c r="U4" s="157"/>
      <c r="V4" s="157"/>
      <c r="W4" s="158"/>
      <c r="X4" s="159" t="s">
        <v>24</v>
      </c>
      <c r="Y4" s="170" t="s">
        <v>27</v>
      </c>
      <c r="Z4" s="171"/>
      <c r="AA4" s="157" t="s">
        <v>25</v>
      </c>
      <c r="AB4" s="157"/>
      <c r="AC4" s="157"/>
      <c r="AD4" s="157"/>
      <c r="AE4" s="157"/>
      <c r="AF4" s="157"/>
      <c r="AG4" s="157"/>
      <c r="AH4" s="158"/>
      <c r="AI4" s="159" t="s">
        <v>24</v>
      </c>
      <c r="AJ4" s="170" t="s">
        <v>27</v>
      </c>
      <c r="AK4" s="171"/>
      <c r="AL4" s="157" t="s">
        <v>25</v>
      </c>
      <c r="AM4" s="157"/>
      <c r="AN4" s="157"/>
      <c r="AO4" s="157"/>
      <c r="AP4" s="157"/>
      <c r="AQ4" s="157"/>
      <c r="AR4" s="157"/>
      <c r="AS4" s="158"/>
    </row>
    <row r="5" spans="1:45" ht="15.95" customHeight="1" thickBot="1" x14ac:dyDescent="0.25">
      <c r="A5" s="159"/>
      <c r="B5" s="159"/>
      <c r="C5" s="170"/>
      <c r="D5" s="171"/>
      <c r="E5" s="139" t="s">
        <v>8</v>
      </c>
      <c r="F5" s="140"/>
      <c r="G5" s="140"/>
      <c r="H5" s="141"/>
      <c r="I5" s="140" t="s">
        <v>9</v>
      </c>
      <c r="J5" s="140"/>
      <c r="K5" s="140"/>
      <c r="L5" s="141"/>
      <c r="M5" s="159"/>
      <c r="N5" s="170"/>
      <c r="O5" s="171"/>
      <c r="P5" s="139" t="s">
        <v>8</v>
      </c>
      <c r="Q5" s="140"/>
      <c r="R5" s="140"/>
      <c r="S5" s="141"/>
      <c r="T5" s="140" t="s">
        <v>9</v>
      </c>
      <c r="U5" s="140"/>
      <c r="V5" s="140"/>
      <c r="W5" s="141"/>
      <c r="X5" s="159"/>
      <c r="Y5" s="170"/>
      <c r="Z5" s="171"/>
      <c r="AA5" s="139" t="s">
        <v>8</v>
      </c>
      <c r="AB5" s="140"/>
      <c r="AC5" s="140"/>
      <c r="AD5" s="141"/>
      <c r="AE5" s="140" t="s">
        <v>9</v>
      </c>
      <c r="AF5" s="140"/>
      <c r="AG5" s="140"/>
      <c r="AH5" s="141"/>
      <c r="AI5" s="159"/>
      <c r="AJ5" s="170"/>
      <c r="AK5" s="171"/>
      <c r="AL5" s="139" t="s">
        <v>8</v>
      </c>
      <c r="AM5" s="140"/>
      <c r="AN5" s="140"/>
      <c r="AO5" s="141"/>
      <c r="AP5" s="140" t="s">
        <v>9</v>
      </c>
      <c r="AQ5" s="140"/>
      <c r="AR5" s="140"/>
      <c r="AS5" s="141"/>
    </row>
    <row r="6" spans="1:45" ht="15.95" customHeight="1" thickBot="1" x14ac:dyDescent="0.25">
      <c r="A6" s="159"/>
      <c r="B6" s="159"/>
      <c r="C6" s="170"/>
      <c r="D6" s="171"/>
      <c r="E6" s="172" t="s">
        <v>28</v>
      </c>
      <c r="F6" s="155"/>
      <c r="G6" s="154" t="s">
        <v>26</v>
      </c>
      <c r="H6" s="155"/>
      <c r="I6" s="172" t="s">
        <v>28</v>
      </c>
      <c r="J6" s="155"/>
      <c r="K6" s="172" t="s">
        <v>26</v>
      </c>
      <c r="L6" s="155"/>
      <c r="M6" s="159"/>
      <c r="N6" s="170"/>
      <c r="O6" s="171"/>
      <c r="P6" s="172" t="s">
        <v>28</v>
      </c>
      <c r="Q6" s="155"/>
      <c r="R6" s="154" t="s">
        <v>26</v>
      </c>
      <c r="S6" s="155"/>
      <c r="T6" s="172" t="s">
        <v>28</v>
      </c>
      <c r="U6" s="155"/>
      <c r="V6" s="172" t="s">
        <v>26</v>
      </c>
      <c r="W6" s="155"/>
      <c r="X6" s="159"/>
      <c r="Y6" s="170"/>
      <c r="Z6" s="171"/>
      <c r="AA6" s="172" t="s">
        <v>28</v>
      </c>
      <c r="AB6" s="155"/>
      <c r="AC6" s="154" t="s">
        <v>26</v>
      </c>
      <c r="AD6" s="155"/>
      <c r="AE6" s="172" t="s">
        <v>28</v>
      </c>
      <c r="AF6" s="155"/>
      <c r="AG6" s="172" t="s">
        <v>26</v>
      </c>
      <c r="AH6" s="155"/>
      <c r="AI6" s="159"/>
      <c r="AJ6" s="170"/>
      <c r="AK6" s="171"/>
      <c r="AL6" s="172" t="s">
        <v>28</v>
      </c>
      <c r="AM6" s="155"/>
      <c r="AN6" s="154" t="s">
        <v>26</v>
      </c>
      <c r="AO6" s="155"/>
      <c r="AP6" s="172" t="s">
        <v>28</v>
      </c>
      <c r="AQ6" s="155"/>
      <c r="AR6" s="172" t="s">
        <v>26</v>
      </c>
      <c r="AS6" s="155"/>
    </row>
    <row r="7" spans="1:45" ht="14.1" customHeight="1" thickBot="1" x14ac:dyDescent="0.25">
      <c r="A7" s="160"/>
      <c r="B7" s="160"/>
      <c r="C7" s="156"/>
      <c r="D7" s="158"/>
      <c r="E7" s="8" t="s">
        <v>4</v>
      </c>
      <c r="F7" s="7">
        <v>132000</v>
      </c>
      <c r="G7" s="28" t="s">
        <v>4</v>
      </c>
      <c r="H7" s="7">
        <v>132000</v>
      </c>
      <c r="I7" s="8" t="s">
        <v>4</v>
      </c>
      <c r="J7" s="7">
        <v>132000</v>
      </c>
      <c r="K7" s="8" t="s">
        <v>4</v>
      </c>
      <c r="L7" s="7">
        <v>132000</v>
      </c>
      <c r="M7" s="160"/>
      <c r="N7" s="156"/>
      <c r="O7" s="158"/>
      <c r="P7" s="8" t="s">
        <v>4</v>
      </c>
      <c r="Q7" s="7">
        <v>132000</v>
      </c>
      <c r="R7" s="28" t="s">
        <v>4</v>
      </c>
      <c r="S7" s="7">
        <v>132000</v>
      </c>
      <c r="T7" s="8" t="s">
        <v>4</v>
      </c>
      <c r="U7" s="7">
        <v>132000</v>
      </c>
      <c r="V7" s="8" t="s">
        <v>4</v>
      </c>
      <c r="W7" s="7">
        <v>132000</v>
      </c>
      <c r="X7" s="160"/>
      <c r="Y7" s="156"/>
      <c r="Z7" s="158"/>
      <c r="AA7" s="8" t="s">
        <v>4</v>
      </c>
      <c r="AB7" s="7">
        <v>66000</v>
      </c>
      <c r="AC7" s="28" t="s">
        <v>4</v>
      </c>
      <c r="AD7" s="7">
        <v>66000</v>
      </c>
      <c r="AE7" s="7" t="s">
        <v>4</v>
      </c>
      <c r="AF7" s="29">
        <v>66000</v>
      </c>
      <c r="AG7" s="8" t="s">
        <v>4</v>
      </c>
      <c r="AH7" s="7">
        <v>66000</v>
      </c>
      <c r="AI7" s="160"/>
      <c r="AJ7" s="156"/>
      <c r="AK7" s="158"/>
      <c r="AL7" s="8" t="s">
        <v>4</v>
      </c>
      <c r="AM7" s="7">
        <v>66000</v>
      </c>
      <c r="AN7" s="28" t="s">
        <v>4</v>
      </c>
      <c r="AO7" s="7">
        <v>66000</v>
      </c>
      <c r="AP7" s="8" t="s">
        <v>4</v>
      </c>
      <c r="AQ7" s="7">
        <v>66000</v>
      </c>
      <c r="AR7" s="8" t="s">
        <v>4</v>
      </c>
      <c r="AS7" s="7">
        <v>66000</v>
      </c>
    </row>
    <row r="8" spans="1:45" ht="26.1" customHeight="1" thickBot="1" x14ac:dyDescent="0.25">
      <c r="A8" s="7" t="s">
        <v>11</v>
      </c>
      <c r="B8" s="7" t="s">
        <v>1</v>
      </c>
      <c r="C8" s="7" t="s">
        <v>29</v>
      </c>
      <c r="D8" s="29" t="s">
        <v>30</v>
      </c>
      <c r="E8" s="21" t="s">
        <v>6</v>
      </c>
      <c r="F8" s="22" t="s">
        <v>5</v>
      </c>
      <c r="G8" s="31" t="s">
        <v>6</v>
      </c>
      <c r="H8" s="22" t="s">
        <v>5</v>
      </c>
      <c r="I8" s="21" t="s">
        <v>6</v>
      </c>
      <c r="J8" s="22" t="s">
        <v>5</v>
      </c>
      <c r="K8" s="21" t="s">
        <v>6</v>
      </c>
      <c r="L8" s="22" t="s">
        <v>5</v>
      </c>
      <c r="M8" s="7" t="s">
        <v>1</v>
      </c>
      <c r="N8" s="8" t="s">
        <v>29</v>
      </c>
      <c r="O8" s="7" t="s">
        <v>30</v>
      </c>
      <c r="P8" s="21" t="s">
        <v>6</v>
      </c>
      <c r="Q8" s="22" t="s">
        <v>5</v>
      </c>
      <c r="R8" s="31" t="s">
        <v>6</v>
      </c>
      <c r="S8" s="22" t="s">
        <v>5</v>
      </c>
      <c r="T8" s="21" t="s">
        <v>6</v>
      </c>
      <c r="U8" s="22" t="s">
        <v>5</v>
      </c>
      <c r="V8" s="21" t="s">
        <v>6</v>
      </c>
      <c r="W8" s="22" t="s">
        <v>5</v>
      </c>
      <c r="X8" s="7" t="s">
        <v>1</v>
      </c>
      <c r="Y8" s="8" t="s">
        <v>29</v>
      </c>
      <c r="Z8" s="7" t="s">
        <v>30</v>
      </c>
      <c r="AA8" s="21" t="s">
        <v>6</v>
      </c>
      <c r="AB8" s="22" t="s">
        <v>5</v>
      </c>
      <c r="AC8" s="31" t="s">
        <v>6</v>
      </c>
      <c r="AD8" s="22" t="s">
        <v>5</v>
      </c>
      <c r="AE8" s="22" t="s">
        <v>6</v>
      </c>
      <c r="AF8" s="33" t="s">
        <v>5</v>
      </c>
      <c r="AG8" s="21" t="s">
        <v>6</v>
      </c>
      <c r="AH8" s="22" t="s">
        <v>5</v>
      </c>
      <c r="AI8" s="7" t="s">
        <v>1</v>
      </c>
      <c r="AJ8" s="8" t="s">
        <v>29</v>
      </c>
      <c r="AK8" s="7" t="s">
        <v>30</v>
      </c>
      <c r="AL8" s="21" t="s">
        <v>6</v>
      </c>
      <c r="AM8" s="22" t="s">
        <v>5</v>
      </c>
      <c r="AN8" s="31" t="s">
        <v>6</v>
      </c>
      <c r="AO8" s="22" t="s">
        <v>5</v>
      </c>
      <c r="AP8" s="21" t="s">
        <v>6</v>
      </c>
      <c r="AQ8" s="22" t="s">
        <v>5</v>
      </c>
      <c r="AR8" s="21" t="s">
        <v>6</v>
      </c>
      <c r="AS8" s="22" t="s">
        <v>5</v>
      </c>
    </row>
    <row r="9" spans="1:45" ht="14.1" customHeight="1" x14ac:dyDescent="0.2">
      <c r="A9" s="23">
        <v>0</v>
      </c>
      <c r="B9" s="84">
        <v>59.6</v>
      </c>
      <c r="C9" s="32">
        <v>-11.66</v>
      </c>
      <c r="D9" s="85">
        <v>2.9722</v>
      </c>
      <c r="E9" s="56">
        <v>5790.9215000000004</v>
      </c>
      <c r="F9" s="42" t="s">
        <v>10</v>
      </c>
      <c r="G9" s="56">
        <v>16.416799999999999</v>
      </c>
      <c r="H9" s="42" t="s">
        <v>10</v>
      </c>
      <c r="I9" s="56">
        <v>518.37810000000002</v>
      </c>
      <c r="J9" s="42" t="s">
        <v>10</v>
      </c>
      <c r="K9" s="56">
        <v>886.74360000000001</v>
      </c>
      <c r="L9" s="42" t="s">
        <v>10</v>
      </c>
      <c r="M9" s="90">
        <v>62.8</v>
      </c>
      <c r="N9" s="91">
        <v>-13.032</v>
      </c>
      <c r="O9" s="92">
        <v>1.6766000000000001</v>
      </c>
      <c r="P9" s="56">
        <v>4368.5803999999998</v>
      </c>
      <c r="Q9" s="42" t="s">
        <v>10</v>
      </c>
      <c r="R9" s="56">
        <v>16232.9512</v>
      </c>
      <c r="S9" s="42" t="s">
        <v>10</v>
      </c>
      <c r="T9" s="56">
        <v>426.90199999999999</v>
      </c>
      <c r="U9" s="82" t="s">
        <v>10</v>
      </c>
      <c r="V9" s="56">
        <v>8235.7590999999993</v>
      </c>
      <c r="W9" s="42" t="s">
        <v>10</v>
      </c>
      <c r="X9" s="90">
        <v>49.8</v>
      </c>
      <c r="Y9" s="91">
        <v>9.66</v>
      </c>
      <c r="Z9" s="92">
        <v>-3.7726000000000002</v>
      </c>
      <c r="AA9" s="56">
        <v>1.7000000000000001E-2</v>
      </c>
      <c r="AB9" s="42" t="s">
        <v>10</v>
      </c>
      <c r="AC9" s="56">
        <v>1455.627</v>
      </c>
      <c r="AD9" s="42" t="s">
        <v>10</v>
      </c>
      <c r="AE9" s="83">
        <v>449.779</v>
      </c>
      <c r="AF9" s="42" t="s">
        <v>10</v>
      </c>
      <c r="AG9" s="83">
        <v>21.652000000000001</v>
      </c>
      <c r="AH9" s="42" t="s">
        <v>10</v>
      </c>
      <c r="AI9" s="93">
        <v>55.2</v>
      </c>
      <c r="AJ9" s="91">
        <v>11.032</v>
      </c>
      <c r="AK9" s="92">
        <v>-3.3153000000000001</v>
      </c>
      <c r="AL9" s="56">
        <v>0.13900000000000001</v>
      </c>
      <c r="AM9" s="42" t="s">
        <v>10</v>
      </c>
      <c r="AN9" s="56">
        <v>1488.2349999999999</v>
      </c>
      <c r="AO9" s="42" t="s">
        <v>10</v>
      </c>
      <c r="AP9" s="83">
        <v>469.42500000000001</v>
      </c>
      <c r="AQ9" s="42" t="s">
        <v>10</v>
      </c>
      <c r="AR9" s="56">
        <v>22.779</v>
      </c>
      <c r="AS9" s="42" t="s">
        <v>10</v>
      </c>
    </row>
    <row r="10" spans="1:45" ht="14.1" customHeight="1" x14ac:dyDescent="0.2">
      <c r="A10" s="1">
        <v>4.1666666666666664E-2</v>
      </c>
      <c r="B10" s="86">
        <f>((H10-F10)^2+(L10-J10)^2)^0.5/115/1.73</f>
        <v>75.487517607942408</v>
      </c>
      <c r="C10" s="32">
        <f>(H10-F10)/1000</f>
        <v>-14.691600000000001</v>
      </c>
      <c r="D10" s="85">
        <f>(L10-J10)/1000</f>
        <v>3.1152000000000002</v>
      </c>
      <c r="E10" s="57">
        <f>E9+F10/F$7</f>
        <v>5791.0328</v>
      </c>
      <c r="F10" s="52">
        <v>14691.6</v>
      </c>
      <c r="G10" s="57">
        <f>G9+H10/H$7</f>
        <v>16.416799999999999</v>
      </c>
      <c r="H10" s="43">
        <v>0</v>
      </c>
      <c r="I10" s="57">
        <f>I9+J10/J$7</f>
        <v>518.37810000000002</v>
      </c>
      <c r="J10" s="52">
        <v>0</v>
      </c>
      <c r="K10" s="57">
        <f>K9+L10/L$7</f>
        <v>886.7672</v>
      </c>
      <c r="L10" s="52">
        <v>3115.2000000000003</v>
      </c>
      <c r="M10" s="86">
        <f>((S10-Q10)^2+(W10-U10)^2)^0.5/115/1.73</f>
        <v>79.876884944128776</v>
      </c>
      <c r="N10" s="32">
        <f>(S10-Q10)/1000</f>
        <v>-15.628800000000002</v>
      </c>
      <c r="O10" s="85">
        <f>(W10-U10)/1000</f>
        <v>2.8775999999999997</v>
      </c>
      <c r="P10" s="57">
        <f>P9+Q10/Q$7</f>
        <v>4368.6988000000001</v>
      </c>
      <c r="Q10" s="52">
        <v>15628.800000000001</v>
      </c>
      <c r="R10" s="57">
        <f>R9+S10/S$7</f>
        <v>16232.9512</v>
      </c>
      <c r="S10" s="43">
        <v>0</v>
      </c>
      <c r="T10" s="57">
        <f>T9+U10/U$7</f>
        <v>426.90199999999999</v>
      </c>
      <c r="U10" s="52">
        <v>0</v>
      </c>
      <c r="V10" s="57">
        <f>V9+W10/W$7</f>
        <v>8235.7808999999997</v>
      </c>
      <c r="W10" s="52">
        <v>2877.6</v>
      </c>
      <c r="X10" s="86">
        <f>((AD10-AB10)^2+(AH10-AF10)^2)^0.5/115/1.73</f>
        <v>67.770141097878081</v>
      </c>
      <c r="Y10" s="32">
        <f>(AD10-AB10)/1000</f>
        <v>12.4938</v>
      </c>
      <c r="Z10" s="85">
        <f>(AH10-AF10)/1000</f>
        <v>-5.0688000000000004</v>
      </c>
      <c r="AA10" s="57">
        <f>AA9+AB10/AB$7</f>
        <v>1.7000000000000001E-2</v>
      </c>
      <c r="AB10" s="52">
        <v>0</v>
      </c>
      <c r="AC10" s="57">
        <f>AC9+AD10/AD$7</f>
        <v>1455.8163</v>
      </c>
      <c r="AD10" s="43">
        <v>12493.800000000001</v>
      </c>
      <c r="AE10" s="57">
        <f>AE9+AF10/AF$7</f>
        <v>449.85579999999999</v>
      </c>
      <c r="AF10" s="52">
        <v>5068.8</v>
      </c>
      <c r="AG10" s="57">
        <f>AG9+AH10/AH$7</f>
        <v>21.652000000000001</v>
      </c>
      <c r="AH10" s="52">
        <v>0</v>
      </c>
      <c r="AI10" s="86">
        <f>((AO10-AM10)^2+(AS10-AQ10)^2)^0.5/115/1.73</f>
        <v>71.080437304474017</v>
      </c>
      <c r="AJ10" s="32">
        <f>(AO10-AM10)/1000</f>
        <v>13.285800000000002</v>
      </c>
      <c r="AK10" s="85">
        <f>(AS10-AQ10)/1000</f>
        <v>-4.8444000000000003</v>
      </c>
      <c r="AL10" s="57">
        <f>AL9+AM10/AM$7</f>
        <v>0.13900000000000001</v>
      </c>
      <c r="AM10" s="52">
        <v>0</v>
      </c>
      <c r="AN10" s="57">
        <f>AN9+AO10/AO$7</f>
        <v>1488.4362999999998</v>
      </c>
      <c r="AO10" s="43">
        <v>13285.800000000001</v>
      </c>
      <c r="AP10" s="57">
        <f>AP9+AQ10/AQ$7</f>
        <v>469.4984</v>
      </c>
      <c r="AQ10" s="52">
        <v>4844.4000000000005</v>
      </c>
      <c r="AR10" s="57">
        <f>AR9+AS10/AS$7</f>
        <v>22.779</v>
      </c>
      <c r="AS10" s="52">
        <v>0</v>
      </c>
    </row>
    <row r="11" spans="1:45" ht="14.1" customHeight="1" x14ac:dyDescent="0.2">
      <c r="A11" s="1">
        <v>8.3333333333333301E-2</v>
      </c>
      <c r="B11" s="86">
        <f t="shared" ref="B11:B33" si="0">((H11-F11)^2+(L11-J11)^2)^0.5/115/1.73</f>
        <v>50.892282170188125</v>
      </c>
      <c r="C11" s="32">
        <f t="shared" ref="C11:C33" si="1">(H11-F11)/1000</f>
        <v>-10.098000000000001</v>
      </c>
      <c r="D11" s="85">
        <f t="shared" ref="D11:D32" si="2">(L11-J11)/1000</f>
        <v>0.73920000000000008</v>
      </c>
      <c r="E11" s="57">
        <f t="shared" ref="E11:K33" si="3">E10+F11/F$7</f>
        <v>5791.1093000000001</v>
      </c>
      <c r="F11" s="43">
        <v>10098</v>
      </c>
      <c r="G11" s="57">
        <f t="shared" si="3"/>
        <v>16.416799999999999</v>
      </c>
      <c r="H11" s="43">
        <v>0</v>
      </c>
      <c r="I11" s="57">
        <f t="shared" si="3"/>
        <v>518.38319999999999</v>
      </c>
      <c r="J11" s="43">
        <v>673.2</v>
      </c>
      <c r="K11" s="57">
        <f t="shared" si="3"/>
        <v>886.77790000000005</v>
      </c>
      <c r="L11" s="43">
        <v>1412.4</v>
      </c>
      <c r="M11" s="86">
        <f t="shared" ref="M11:M33" si="4">((S11-Q11)^2+(W11-U11)^2)^0.5/115/1.73</f>
        <v>53.873903254872324</v>
      </c>
      <c r="N11" s="32">
        <f t="shared" ref="N11:N33" si="5">(S11-Q11)/1000</f>
        <v>-10.705200000000001</v>
      </c>
      <c r="O11" s="85">
        <f t="shared" ref="O11:O32" si="6">(W11-U11)/1000</f>
        <v>0.52799999999999991</v>
      </c>
      <c r="P11" s="57">
        <f>P10+Q11/Q$7</f>
        <v>4368.7799000000005</v>
      </c>
      <c r="Q11" s="43">
        <v>10705.2</v>
      </c>
      <c r="R11" s="57">
        <f>R10+S11/S$7</f>
        <v>16232.9512</v>
      </c>
      <c r="S11" s="43">
        <v>0</v>
      </c>
      <c r="T11" s="57">
        <f>T10+U11/U$7</f>
        <v>426.90789999999998</v>
      </c>
      <c r="U11" s="43">
        <v>778.80000000000007</v>
      </c>
      <c r="V11" s="57">
        <f>V10+W11/W$7</f>
        <v>8235.7907999999989</v>
      </c>
      <c r="W11" s="43">
        <v>1306.8</v>
      </c>
      <c r="X11" s="86">
        <f t="shared" ref="X11:X33" si="7">((AD11-AB11)^2+(AH11-AF11)^2)^0.5/115/1.73</f>
        <v>42.972414742557795</v>
      </c>
      <c r="Y11" s="32">
        <f t="shared" ref="Y11:Y33" si="8">(AD11-AB11)/1000</f>
        <v>8.0784000000000002</v>
      </c>
      <c r="Z11" s="85">
        <f t="shared" ref="Z11:Z32" si="9">(AH11-AF11)/1000</f>
        <v>-2.7984</v>
      </c>
      <c r="AA11" s="57">
        <f t="shared" ref="AA11:AA33" si="10">AA10+AB11/AB$7</f>
        <v>1.7000000000000001E-2</v>
      </c>
      <c r="AB11" s="43">
        <v>0</v>
      </c>
      <c r="AC11" s="57">
        <f t="shared" ref="AC11:AC33" si="11">AC10+AD11/AD$7</f>
        <v>1455.9386999999999</v>
      </c>
      <c r="AD11" s="43">
        <v>8078.4000000000005</v>
      </c>
      <c r="AE11" s="57">
        <f t="shared" ref="AE11:AE33" si="12">AE10+AF11/AF$7</f>
        <v>449.89819999999997</v>
      </c>
      <c r="AF11" s="43">
        <v>2798.4</v>
      </c>
      <c r="AG11" s="57">
        <f t="shared" ref="AG11:AG33" si="13">AG10+AH11/AH$7</f>
        <v>21.652000000000001</v>
      </c>
      <c r="AH11" s="43">
        <v>0</v>
      </c>
      <c r="AI11" s="86">
        <f t="shared" ref="AI11:AI33" si="14">((AO11-AM11)^2+(AS11-AQ11)^2)^0.5/115/1.73</f>
        <v>45.9981531631921</v>
      </c>
      <c r="AJ11" s="32">
        <f t="shared" ref="AJ11:AJ33" si="15">(AO11-AM11)/1000</f>
        <v>8.7780000000000005</v>
      </c>
      <c r="AK11" s="85">
        <f t="shared" ref="AK11:AK32" si="16">(AS11-AQ11)/1000</f>
        <v>-2.5872000000000002</v>
      </c>
      <c r="AL11" s="57">
        <f t="shared" ref="AL11:AL33" si="17">AL10+AM11/AM$7</f>
        <v>0.13900000000000001</v>
      </c>
      <c r="AM11" s="43">
        <v>0</v>
      </c>
      <c r="AN11" s="57">
        <f t="shared" ref="AN11:AN33" si="18">AN10+AO11/AO$7</f>
        <v>1488.5692999999999</v>
      </c>
      <c r="AO11" s="43">
        <v>8778</v>
      </c>
      <c r="AP11" s="57">
        <f t="shared" ref="AP11:AP33" si="19">AP10+AQ11/AQ$7</f>
        <v>469.5376</v>
      </c>
      <c r="AQ11" s="43">
        <v>2587.2000000000003</v>
      </c>
      <c r="AR11" s="57">
        <f t="shared" ref="AR11:AR33" si="20">AR10+AS11/AS$7</f>
        <v>22.779</v>
      </c>
      <c r="AS11" s="43">
        <v>0</v>
      </c>
    </row>
    <row r="12" spans="1:45" ht="14.1" customHeight="1" x14ac:dyDescent="0.2">
      <c r="A12" s="1">
        <v>0.125</v>
      </c>
      <c r="B12" s="86">
        <f t="shared" si="0"/>
        <v>25.966620224873932</v>
      </c>
      <c r="C12" s="32">
        <f t="shared" si="1"/>
        <v>-4.95</v>
      </c>
      <c r="D12" s="85">
        <f t="shared" si="2"/>
        <v>-1.4784000000000002</v>
      </c>
      <c r="E12" s="57">
        <f t="shared" si="3"/>
        <v>5791.1468000000004</v>
      </c>
      <c r="F12" s="43">
        <v>4950</v>
      </c>
      <c r="G12" s="57">
        <f t="shared" si="3"/>
        <v>16.416799999999999</v>
      </c>
      <c r="H12" s="43">
        <v>0</v>
      </c>
      <c r="I12" s="57">
        <f t="shared" si="3"/>
        <v>518.39440000000002</v>
      </c>
      <c r="J12" s="43">
        <v>1478.4</v>
      </c>
      <c r="K12" s="57">
        <f t="shared" si="3"/>
        <v>886.77790000000005</v>
      </c>
      <c r="L12" s="43">
        <v>0</v>
      </c>
      <c r="M12" s="86">
        <f t="shared" si="4"/>
        <v>27.50864439913509</v>
      </c>
      <c r="N12" s="32">
        <f t="shared" si="5"/>
        <v>-5.2140000000000004</v>
      </c>
      <c r="O12" s="85">
        <f t="shared" si="6"/>
        <v>-1.6632</v>
      </c>
      <c r="P12" s="57">
        <f t="shared" ref="P12:P33" si="21">P11+Q12/Q$7</f>
        <v>4368.8194000000003</v>
      </c>
      <c r="Q12" s="43">
        <v>5214</v>
      </c>
      <c r="R12" s="57">
        <f t="shared" ref="R12:R33" si="22">R11+S12/S$7</f>
        <v>16232.9512</v>
      </c>
      <c r="S12" s="43">
        <v>0</v>
      </c>
      <c r="T12" s="57">
        <f t="shared" ref="T12:T33" si="23">T11+U12/U$7</f>
        <v>426.9205</v>
      </c>
      <c r="U12" s="43">
        <v>1663.2</v>
      </c>
      <c r="V12" s="57">
        <f t="shared" ref="V12:V33" si="24">V11+W12/W$7</f>
        <v>8235.7907999999989</v>
      </c>
      <c r="W12" s="43">
        <v>0</v>
      </c>
      <c r="X12" s="86">
        <f t="shared" si="7"/>
        <v>15.260440133354445</v>
      </c>
      <c r="Y12" s="32">
        <f t="shared" si="8"/>
        <v>2.9898000000000002</v>
      </c>
      <c r="Z12" s="85">
        <f t="shared" si="9"/>
        <v>-0.52800000000000002</v>
      </c>
      <c r="AA12" s="57">
        <f t="shared" si="10"/>
        <v>1.7000000000000001E-2</v>
      </c>
      <c r="AB12" s="43">
        <v>0</v>
      </c>
      <c r="AC12" s="57">
        <f t="shared" si="11"/>
        <v>1455.9839999999999</v>
      </c>
      <c r="AD12" s="43">
        <v>2989.8</v>
      </c>
      <c r="AE12" s="57">
        <f t="shared" si="12"/>
        <v>449.90659999999997</v>
      </c>
      <c r="AF12" s="43">
        <v>554.4</v>
      </c>
      <c r="AG12" s="57">
        <f t="shared" si="13"/>
        <v>21.6524</v>
      </c>
      <c r="AH12" s="43">
        <v>26.400000000000002</v>
      </c>
      <c r="AI12" s="86">
        <f t="shared" si="14"/>
        <v>18.276435686843197</v>
      </c>
      <c r="AJ12" s="32">
        <f t="shared" si="15"/>
        <v>3.6234000000000002</v>
      </c>
      <c r="AK12" s="85">
        <f t="shared" si="16"/>
        <v>-0.30360000000000004</v>
      </c>
      <c r="AL12" s="57">
        <f t="shared" si="17"/>
        <v>0.13900000000000001</v>
      </c>
      <c r="AM12" s="43">
        <v>0</v>
      </c>
      <c r="AN12" s="57">
        <f t="shared" si="18"/>
        <v>1488.6242</v>
      </c>
      <c r="AO12" s="43">
        <v>3623.4</v>
      </c>
      <c r="AP12" s="57">
        <f t="shared" si="19"/>
        <v>469.5437</v>
      </c>
      <c r="AQ12" s="43">
        <v>402.6</v>
      </c>
      <c r="AR12" s="57">
        <f t="shared" si="20"/>
        <v>22.7805</v>
      </c>
      <c r="AS12" s="43">
        <v>99</v>
      </c>
    </row>
    <row r="13" spans="1:45" s="118" customFormat="1" ht="14.1" customHeight="1" x14ac:dyDescent="0.2">
      <c r="A13" s="36">
        <v>0.16666666666666699</v>
      </c>
      <c r="B13" s="87">
        <f t="shared" si="0"/>
        <v>26.064339474459548</v>
      </c>
      <c r="C13" s="37">
        <f t="shared" si="1"/>
        <v>-4.8840000000000003</v>
      </c>
      <c r="D13" s="88">
        <f t="shared" si="2"/>
        <v>-1.7424000000000002</v>
      </c>
      <c r="E13" s="58">
        <f t="shared" si="3"/>
        <v>5791.1838000000007</v>
      </c>
      <c r="F13" s="44">
        <v>4884</v>
      </c>
      <c r="G13" s="58">
        <f t="shared" si="3"/>
        <v>16.416799999999999</v>
      </c>
      <c r="H13" s="44">
        <v>0</v>
      </c>
      <c r="I13" s="58">
        <f t="shared" si="3"/>
        <v>518.4076</v>
      </c>
      <c r="J13" s="44">
        <v>1742.4</v>
      </c>
      <c r="K13" s="58">
        <f t="shared" si="3"/>
        <v>886.77790000000005</v>
      </c>
      <c r="L13" s="44">
        <v>0</v>
      </c>
      <c r="M13" s="87">
        <f t="shared" si="4"/>
        <v>27.52880030187826</v>
      </c>
      <c r="N13" s="37">
        <f t="shared" si="5"/>
        <v>-5.1215999999999999</v>
      </c>
      <c r="O13" s="88">
        <f t="shared" si="6"/>
        <v>-1.9404000000000001</v>
      </c>
      <c r="P13" s="58">
        <f t="shared" si="21"/>
        <v>4368.8582000000006</v>
      </c>
      <c r="Q13" s="44">
        <v>5121.6000000000004</v>
      </c>
      <c r="R13" s="58">
        <f t="shared" si="22"/>
        <v>16232.9512</v>
      </c>
      <c r="S13" s="44">
        <v>0</v>
      </c>
      <c r="T13" s="58">
        <f t="shared" si="23"/>
        <v>426.93520000000001</v>
      </c>
      <c r="U13" s="44">
        <v>1940.4</v>
      </c>
      <c r="V13" s="58">
        <f t="shared" si="24"/>
        <v>8235.7907999999989</v>
      </c>
      <c r="W13" s="44">
        <v>0</v>
      </c>
      <c r="X13" s="87">
        <f t="shared" si="7"/>
        <v>14.994612200375606</v>
      </c>
      <c r="Y13" s="37">
        <f t="shared" si="8"/>
        <v>2.9765999999999999</v>
      </c>
      <c r="Z13" s="88">
        <f t="shared" si="9"/>
        <v>-0.19800000000000001</v>
      </c>
      <c r="AA13" s="58">
        <f t="shared" si="10"/>
        <v>1.7000000000000001E-2</v>
      </c>
      <c r="AB13" s="44">
        <v>0</v>
      </c>
      <c r="AC13" s="58">
        <f t="shared" si="11"/>
        <v>1456.0291</v>
      </c>
      <c r="AD13" s="44">
        <v>2976.6</v>
      </c>
      <c r="AE13" s="58">
        <f t="shared" si="12"/>
        <v>449.91119999999995</v>
      </c>
      <c r="AF13" s="44">
        <v>303.60000000000002</v>
      </c>
      <c r="AG13" s="58">
        <f t="shared" si="13"/>
        <v>21.654</v>
      </c>
      <c r="AH13" s="44">
        <v>105.60000000000001</v>
      </c>
      <c r="AI13" s="87">
        <f t="shared" si="14"/>
        <v>18.051135577655543</v>
      </c>
      <c r="AJ13" s="37">
        <f t="shared" si="15"/>
        <v>3.5904000000000003</v>
      </c>
      <c r="AK13" s="88">
        <f t="shared" si="16"/>
        <v>7.9199999999999993E-2</v>
      </c>
      <c r="AL13" s="58">
        <f t="shared" si="17"/>
        <v>0.13900000000000001</v>
      </c>
      <c r="AM13" s="44">
        <v>0</v>
      </c>
      <c r="AN13" s="58">
        <f t="shared" si="18"/>
        <v>1488.6786</v>
      </c>
      <c r="AO13" s="44">
        <v>3590.4</v>
      </c>
      <c r="AP13" s="58">
        <f t="shared" si="19"/>
        <v>469.54669999999999</v>
      </c>
      <c r="AQ13" s="44">
        <v>198</v>
      </c>
      <c r="AR13" s="58">
        <f t="shared" si="20"/>
        <v>22.784700000000001</v>
      </c>
      <c r="AS13" s="44">
        <v>277.2</v>
      </c>
    </row>
    <row r="14" spans="1:45" ht="14.1" customHeight="1" x14ac:dyDescent="0.2">
      <c r="A14" s="1">
        <v>0.20833333333333301</v>
      </c>
      <c r="B14" s="86">
        <f t="shared" si="0"/>
        <v>24.462746669529139</v>
      </c>
      <c r="C14" s="32">
        <f t="shared" si="1"/>
        <v>-4.4219999999999997</v>
      </c>
      <c r="D14" s="85">
        <f t="shared" si="2"/>
        <v>-2.0327999999999999</v>
      </c>
      <c r="E14" s="57">
        <f t="shared" si="3"/>
        <v>5791.2173000000003</v>
      </c>
      <c r="F14" s="43">
        <v>4422</v>
      </c>
      <c r="G14" s="57">
        <f t="shared" si="3"/>
        <v>16.416799999999999</v>
      </c>
      <c r="H14" s="43">
        <v>0</v>
      </c>
      <c r="I14" s="57">
        <f t="shared" si="3"/>
        <v>518.423</v>
      </c>
      <c r="J14" s="43">
        <v>2032.8</v>
      </c>
      <c r="K14" s="57">
        <f t="shared" si="3"/>
        <v>886.77790000000005</v>
      </c>
      <c r="L14" s="43">
        <v>0</v>
      </c>
      <c r="M14" s="86">
        <f t="shared" si="4"/>
        <v>25.904923058676879</v>
      </c>
      <c r="N14" s="32">
        <f t="shared" si="5"/>
        <v>-4.6331999999999995</v>
      </c>
      <c r="O14" s="85">
        <f t="shared" si="6"/>
        <v>-2.2572000000000001</v>
      </c>
      <c r="P14" s="57">
        <f t="shared" si="21"/>
        <v>4368.8933000000006</v>
      </c>
      <c r="Q14" s="43">
        <v>4633.2</v>
      </c>
      <c r="R14" s="57">
        <f t="shared" si="22"/>
        <v>16232.9512</v>
      </c>
      <c r="S14" s="43">
        <v>0</v>
      </c>
      <c r="T14" s="57">
        <f t="shared" si="23"/>
        <v>426.95230000000004</v>
      </c>
      <c r="U14" s="43">
        <v>2257.2000000000003</v>
      </c>
      <c r="V14" s="57">
        <f t="shared" si="24"/>
        <v>8235.7907999999989</v>
      </c>
      <c r="W14" s="43">
        <v>0</v>
      </c>
      <c r="X14" s="86">
        <f t="shared" si="7"/>
        <v>12.53763987871095</v>
      </c>
      <c r="Y14" s="32">
        <f t="shared" si="8"/>
        <v>2.4750000000000001</v>
      </c>
      <c r="Z14" s="85">
        <f t="shared" si="9"/>
        <v>0.31019999999999998</v>
      </c>
      <c r="AA14" s="57">
        <f t="shared" si="10"/>
        <v>1.7000000000000001E-2</v>
      </c>
      <c r="AB14" s="43">
        <v>0</v>
      </c>
      <c r="AC14" s="57">
        <f t="shared" si="11"/>
        <v>1456.0665999999999</v>
      </c>
      <c r="AD14" s="43">
        <v>2475</v>
      </c>
      <c r="AE14" s="57">
        <f t="shared" si="12"/>
        <v>449.91219999999993</v>
      </c>
      <c r="AF14" s="43">
        <v>66</v>
      </c>
      <c r="AG14" s="57">
        <f t="shared" si="13"/>
        <v>21.659700000000001</v>
      </c>
      <c r="AH14" s="43">
        <v>376.2</v>
      </c>
      <c r="AI14" s="86">
        <f t="shared" si="14"/>
        <v>15.961875960209639</v>
      </c>
      <c r="AJ14" s="32">
        <f t="shared" si="15"/>
        <v>3.1019999999999999</v>
      </c>
      <c r="AK14" s="85">
        <f t="shared" si="16"/>
        <v>0.67980000000000007</v>
      </c>
      <c r="AL14" s="57">
        <f t="shared" si="17"/>
        <v>0.13900000000000001</v>
      </c>
      <c r="AM14" s="43">
        <v>0</v>
      </c>
      <c r="AN14" s="57">
        <f t="shared" si="18"/>
        <v>1488.7256</v>
      </c>
      <c r="AO14" s="43">
        <v>3102</v>
      </c>
      <c r="AP14" s="57">
        <f t="shared" si="19"/>
        <v>469.54719999999998</v>
      </c>
      <c r="AQ14" s="43">
        <v>33</v>
      </c>
      <c r="AR14" s="57">
        <f t="shared" si="20"/>
        <v>22.795500000000001</v>
      </c>
      <c r="AS14" s="43">
        <v>712.80000000000007</v>
      </c>
    </row>
    <row r="15" spans="1:45" ht="14.1" customHeight="1" x14ac:dyDescent="0.2">
      <c r="A15" s="1">
        <v>0.25</v>
      </c>
      <c r="B15" s="86">
        <f t="shared" si="0"/>
        <v>23.76280005093037</v>
      </c>
      <c r="C15" s="32">
        <f t="shared" si="1"/>
        <v>-3.5904000000000003</v>
      </c>
      <c r="D15" s="85">
        <f t="shared" si="2"/>
        <v>-3.0756000000000001</v>
      </c>
      <c r="E15" s="57">
        <f t="shared" si="3"/>
        <v>5791.2445000000007</v>
      </c>
      <c r="F15" s="43">
        <v>3590.4</v>
      </c>
      <c r="G15" s="57">
        <f t="shared" si="3"/>
        <v>16.416799999999999</v>
      </c>
      <c r="H15" s="43">
        <v>0</v>
      </c>
      <c r="I15" s="57">
        <f t="shared" si="3"/>
        <v>518.44629999999995</v>
      </c>
      <c r="J15" s="43">
        <v>3075.6</v>
      </c>
      <c r="K15" s="57">
        <f t="shared" si="3"/>
        <v>886.77790000000005</v>
      </c>
      <c r="L15" s="43">
        <v>0</v>
      </c>
      <c r="M15" s="86">
        <f t="shared" si="4"/>
        <v>24.86079934052318</v>
      </c>
      <c r="N15" s="32">
        <f t="shared" si="5"/>
        <v>-3.6960000000000002</v>
      </c>
      <c r="O15" s="85">
        <f t="shared" si="6"/>
        <v>-3.2868000000000004</v>
      </c>
      <c r="P15" s="57">
        <f t="shared" si="21"/>
        <v>4368.9213000000009</v>
      </c>
      <c r="Q15" s="43">
        <v>3696</v>
      </c>
      <c r="R15" s="57">
        <f t="shared" si="22"/>
        <v>16232.9512</v>
      </c>
      <c r="S15" s="43">
        <v>0</v>
      </c>
      <c r="T15" s="57">
        <f t="shared" si="23"/>
        <v>426.97720000000004</v>
      </c>
      <c r="U15" s="43">
        <v>3286.8</v>
      </c>
      <c r="V15" s="57">
        <f t="shared" si="24"/>
        <v>8235.7907999999989</v>
      </c>
      <c r="W15" s="43">
        <v>0</v>
      </c>
      <c r="X15" s="86">
        <f t="shared" si="7"/>
        <v>10.879355804017576</v>
      </c>
      <c r="Y15" s="32">
        <f t="shared" si="8"/>
        <v>1.4387999999999999</v>
      </c>
      <c r="Z15" s="85">
        <f t="shared" si="9"/>
        <v>1.6170000000000002</v>
      </c>
      <c r="AA15" s="57">
        <f t="shared" si="10"/>
        <v>1.72E-2</v>
      </c>
      <c r="AB15" s="43">
        <v>13.200000000000001</v>
      </c>
      <c r="AC15" s="57">
        <f t="shared" si="11"/>
        <v>1456.0885999999998</v>
      </c>
      <c r="AD15" s="43">
        <v>1452</v>
      </c>
      <c r="AE15" s="57">
        <f t="shared" si="12"/>
        <v>449.9122999999999</v>
      </c>
      <c r="AF15" s="43">
        <v>6.6000000000000005</v>
      </c>
      <c r="AG15" s="57">
        <f t="shared" si="13"/>
        <v>21.6843</v>
      </c>
      <c r="AH15" s="43">
        <v>1623.6000000000001</v>
      </c>
      <c r="AI15" s="86">
        <f t="shared" si="14"/>
        <v>14.839794164820919</v>
      </c>
      <c r="AJ15" s="32">
        <f t="shared" si="15"/>
        <v>2.1779999999999999</v>
      </c>
      <c r="AK15" s="85">
        <f t="shared" si="16"/>
        <v>1.9932000000000001</v>
      </c>
      <c r="AL15" s="57">
        <f t="shared" si="17"/>
        <v>0.13900000000000001</v>
      </c>
      <c r="AM15" s="43">
        <v>0</v>
      </c>
      <c r="AN15" s="57">
        <f t="shared" si="18"/>
        <v>1488.7585999999999</v>
      </c>
      <c r="AO15" s="43">
        <v>2178</v>
      </c>
      <c r="AP15" s="57">
        <f t="shared" si="19"/>
        <v>469.54719999999998</v>
      </c>
      <c r="AQ15" s="43">
        <v>0</v>
      </c>
      <c r="AR15" s="57">
        <f t="shared" si="20"/>
        <v>22.825700000000001</v>
      </c>
      <c r="AS15" s="43">
        <v>1993.2</v>
      </c>
    </row>
    <row r="16" spans="1:45" ht="14.1" customHeight="1" x14ac:dyDescent="0.2">
      <c r="A16" s="1">
        <v>0.29166666666666702</v>
      </c>
      <c r="B16" s="86">
        <f t="shared" si="0"/>
        <v>26.039077635799284</v>
      </c>
      <c r="C16" s="32">
        <f t="shared" si="1"/>
        <v>-1.6896000000000002</v>
      </c>
      <c r="D16" s="85">
        <f t="shared" si="2"/>
        <v>-4.8971999999999998</v>
      </c>
      <c r="E16" s="57">
        <f t="shared" si="3"/>
        <v>5791.2576000000008</v>
      </c>
      <c r="F16" s="43">
        <v>1729.2</v>
      </c>
      <c r="G16" s="57">
        <f t="shared" si="3"/>
        <v>16.417099999999998</v>
      </c>
      <c r="H16" s="43">
        <v>39.6</v>
      </c>
      <c r="I16" s="57">
        <f t="shared" si="3"/>
        <v>518.48339999999996</v>
      </c>
      <c r="J16" s="43">
        <v>4897.2</v>
      </c>
      <c r="K16" s="57">
        <f t="shared" si="3"/>
        <v>886.77790000000005</v>
      </c>
      <c r="L16" s="43">
        <v>0</v>
      </c>
      <c r="M16" s="86">
        <f t="shared" si="4"/>
        <v>27.382253485349342</v>
      </c>
      <c r="N16" s="32">
        <f t="shared" si="5"/>
        <v>-1.6632</v>
      </c>
      <c r="O16" s="85">
        <f t="shared" si="6"/>
        <v>-5.1876000000000007</v>
      </c>
      <c r="P16" s="57">
        <f t="shared" si="21"/>
        <v>4368.9343000000008</v>
      </c>
      <c r="Q16" s="43">
        <v>1716</v>
      </c>
      <c r="R16" s="57">
        <f t="shared" si="22"/>
        <v>16232.9516</v>
      </c>
      <c r="S16" s="43">
        <v>52.800000000000004</v>
      </c>
      <c r="T16" s="57">
        <f t="shared" si="23"/>
        <v>427.01650000000006</v>
      </c>
      <c r="U16" s="43">
        <v>5187.6000000000004</v>
      </c>
      <c r="V16" s="57">
        <f t="shared" si="24"/>
        <v>8235.7907999999989</v>
      </c>
      <c r="W16" s="43">
        <v>0</v>
      </c>
      <c r="X16" s="86">
        <f t="shared" si="7"/>
        <v>18.234477518237728</v>
      </c>
      <c r="Y16" s="32">
        <f t="shared" si="8"/>
        <v>-0.93720000000000003</v>
      </c>
      <c r="Z16" s="85">
        <f t="shared" si="9"/>
        <v>3.5045999999999999</v>
      </c>
      <c r="AA16" s="57">
        <f t="shared" si="10"/>
        <v>3.2399999999999998E-2</v>
      </c>
      <c r="AB16" s="43">
        <v>1003.2</v>
      </c>
      <c r="AC16" s="57">
        <f t="shared" si="11"/>
        <v>1456.0895999999998</v>
      </c>
      <c r="AD16" s="43">
        <v>66</v>
      </c>
      <c r="AE16" s="57">
        <f t="shared" si="12"/>
        <v>449.9122999999999</v>
      </c>
      <c r="AF16" s="43">
        <v>0</v>
      </c>
      <c r="AG16" s="57">
        <f t="shared" si="13"/>
        <v>21.737400000000001</v>
      </c>
      <c r="AH16" s="43">
        <v>3504.6</v>
      </c>
      <c r="AI16" s="86">
        <f t="shared" si="14"/>
        <v>19.479591353998185</v>
      </c>
      <c r="AJ16" s="32">
        <f t="shared" si="15"/>
        <v>-9.9000000000000005E-2</v>
      </c>
      <c r="AK16" s="85">
        <f t="shared" si="16"/>
        <v>3.8742000000000001</v>
      </c>
      <c r="AL16" s="57">
        <f t="shared" si="17"/>
        <v>0.14620000000000002</v>
      </c>
      <c r="AM16" s="43">
        <v>475.2</v>
      </c>
      <c r="AN16" s="57">
        <f t="shared" si="18"/>
        <v>1488.7642999999998</v>
      </c>
      <c r="AO16" s="43">
        <v>376.2</v>
      </c>
      <c r="AP16" s="57">
        <f t="shared" si="19"/>
        <v>469.54719999999998</v>
      </c>
      <c r="AQ16" s="43">
        <v>0</v>
      </c>
      <c r="AR16" s="57">
        <f t="shared" si="20"/>
        <v>22.884400000000003</v>
      </c>
      <c r="AS16" s="43">
        <v>3874.2000000000003</v>
      </c>
    </row>
    <row r="17" spans="1:45" ht="14.1" customHeight="1" x14ac:dyDescent="0.2">
      <c r="A17" s="1">
        <v>0.33333333333333298</v>
      </c>
      <c r="B17" s="86">
        <f t="shared" si="0"/>
        <v>38.821710609074493</v>
      </c>
      <c r="C17" s="32">
        <f t="shared" si="1"/>
        <v>-6.8244000000000007</v>
      </c>
      <c r="D17" s="85">
        <f t="shared" si="2"/>
        <v>-3.6168</v>
      </c>
      <c r="E17" s="57">
        <f t="shared" si="3"/>
        <v>5791.3093000000008</v>
      </c>
      <c r="F17" s="43">
        <v>6824.4000000000005</v>
      </c>
      <c r="G17" s="57">
        <f t="shared" si="3"/>
        <v>16.417099999999998</v>
      </c>
      <c r="H17" s="43">
        <v>0</v>
      </c>
      <c r="I17" s="57">
        <f t="shared" si="3"/>
        <v>518.5107999999999</v>
      </c>
      <c r="J17" s="43">
        <v>3616.8</v>
      </c>
      <c r="K17" s="57">
        <f t="shared" si="3"/>
        <v>886.77790000000005</v>
      </c>
      <c r="L17" s="43">
        <v>0</v>
      </c>
      <c r="M17" s="86">
        <f t="shared" si="4"/>
        <v>41.025055393962489</v>
      </c>
      <c r="N17" s="32">
        <f t="shared" si="5"/>
        <v>-7.1147999999999998</v>
      </c>
      <c r="O17" s="85">
        <f t="shared" si="6"/>
        <v>-3.9996</v>
      </c>
      <c r="P17" s="57">
        <f t="shared" si="21"/>
        <v>4368.9882000000007</v>
      </c>
      <c r="Q17" s="43">
        <v>7114.8</v>
      </c>
      <c r="R17" s="57">
        <f t="shared" si="22"/>
        <v>16232.9516</v>
      </c>
      <c r="S17" s="43">
        <v>0</v>
      </c>
      <c r="T17" s="57">
        <f t="shared" si="23"/>
        <v>427.04680000000008</v>
      </c>
      <c r="U17" s="43">
        <v>3999.6</v>
      </c>
      <c r="V17" s="57">
        <f t="shared" si="24"/>
        <v>8235.7907999999989</v>
      </c>
      <c r="W17" s="43">
        <v>0</v>
      </c>
      <c r="X17" s="86">
        <f t="shared" si="7"/>
        <v>20.706897784033018</v>
      </c>
      <c r="Y17" s="32">
        <f t="shared" si="8"/>
        <v>3.7422</v>
      </c>
      <c r="Z17" s="85">
        <f t="shared" si="9"/>
        <v>1.7226000000000001</v>
      </c>
      <c r="AA17" s="57">
        <f t="shared" si="10"/>
        <v>3.2799999999999996E-2</v>
      </c>
      <c r="AB17" s="43">
        <v>26.400000000000002</v>
      </c>
      <c r="AC17" s="57">
        <f t="shared" si="11"/>
        <v>1456.1466999999998</v>
      </c>
      <c r="AD17" s="43">
        <v>3768.6</v>
      </c>
      <c r="AE17" s="57">
        <f t="shared" si="12"/>
        <v>449.91409999999991</v>
      </c>
      <c r="AF17" s="43">
        <v>118.8</v>
      </c>
      <c r="AG17" s="57">
        <f t="shared" si="13"/>
        <v>21.7653</v>
      </c>
      <c r="AH17" s="43">
        <v>1841.4</v>
      </c>
      <c r="AI17" s="86">
        <f t="shared" si="14"/>
        <v>25.966810944539617</v>
      </c>
      <c r="AJ17" s="32">
        <f t="shared" si="15"/>
        <v>4.7321999999999997</v>
      </c>
      <c r="AK17" s="85">
        <f t="shared" si="16"/>
        <v>2.0723999999999996</v>
      </c>
      <c r="AL17" s="57">
        <f t="shared" si="17"/>
        <v>0.14620000000000002</v>
      </c>
      <c r="AM17" s="43">
        <v>0</v>
      </c>
      <c r="AN17" s="57">
        <f t="shared" si="18"/>
        <v>1488.8359999999998</v>
      </c>
      <c r="AO17" s="43">
        <v>4732.2</v>
      </c>
      <c r="AP17" s="57">
        <f t="shared" si="19"/>
        <v>469.54849999999999</v>
      </c>
      <c r="AQ17" s="43">
        <v>85.8</v>
      </c>
      <c r="AR17" s="57">
        <f t="shared" si="20"/>
        <v>22.917100000000001</v>
      </c>
      <c r="AS17" s="43">
        <v>2158.1999999999998</v>
      </c>
    </row>
    <row r="18" spans="1:45" s="24" customFormat="1" ht="14.1" customHeight="1" x14ac:dyDescent="0.2">
      <c r="A18" s="112">
        <v>0.375</v>
      </c>
      <c r="B18" s="120">
        <f t="shared" si="0"/>
        <v>45.326447255721142</v>
      </c>
      <c r="C18" s="121">
        <f t="shared" si="1"/>
        <v>-6.4811999999999994</v>
      </c>
      <c r="D18" s="122">
        <f t="shared" si="2"/>
        <v>-6.27</v>
      </c>
      <c r="E18" s="115">
        <f t="shared" si="3"/>
        <v>5791.358400000001</v>
      </c>
      <c r="F18" s="116">
        <v>6481.2</v>
      </c>
      <c r="G18" s="115">
        <f t="shared" si="3"/>
        <v>16.417099999999998</v>
      </c>
      <c r="H18" s="116">
        <v>0</v>
      </c>
      <c r="I18" s="115">
        <f t="shared" si="3"/>
        <v>518.55829999999992</v>
      </c>
      <c r="J18" s="116">
        <v>6270</v>
      </c>
      <c r="K18" s="115">
        <f t="shared" si="3"/>
        <v>886.77790000000005</v>
      </c>
      <c r="L18" s="116">
        <v>0</v>
      </c>
      <c r="M18" s="120">
        <f t="shared" si="4"/>
        <v>47.855132057245463</v>
      </c>
      <c r="N18" s="121">
        <f t="shared" si="5"/>
        <v>-6.6791999999999998</v>
      </c>
      <c r="O18" s="122">
        <f t="shared" si="6"/>
        <v>-6.7848000000000006</v>
      </c>
      <c r="P18" s="115">
        <f t="shared" si="21"/>
        <v>4369.0388000000003</v>
      </c>
      <c r="Q18" s="116">
        <v>6679.2</v>
      </c>
      <c r="R18" s="115">
        <f t="shared" si="22"/>
        <v>16232.9516</v>
      </c>
      <c r="S18" s="116">
        <v>0</v>
      </c>
      <c r="T18" s="115">
        <f t="shared" si="23"/>
        <v>427.09820000000008</v>
      </c>
      <c r="U18" s="116">
        <v>6784.8</v>
      </c>
      <c r="V18" s="115">
        <f t="shared" si="24"/>
        <v>8235.7907999999989</v>
      </c>
      <c r="W18" s="116">
        <v>0</v>
      </c>
      <c r="X18" s="120">
        <f t="shared" si="7"/>
        <v>24.293637849448988</v>
      </c>
      <c r="Y18" s="121">
        <f t="shared" si="8"/>
        <v>2.6135999999999999</v>
      </c>
      <c r="Z18" s="122">
        <f t="shared" si="9"/>
        <v>4.0655999999999999</v>
      </c>
      <c r="AA18" s="115">
        <f t="shared" si="10"/>
        <v>3.2799999999999996E-2</v>
      </c>
      <c r="AB18" s="116">
        <v>0</v>
      </c>
      <c r="AC18" s="115">
        <f t="shared" si="11"/>
        <v>1456.1862999999998</v>
      </c>
      <c r="AD18" s="116">
        <v>2613.6</v>
      </c>
      <c r="AE18" s="115">
        <f t="shared" si="12"/>
        <v>449.91409999999991</v>
      </c>
      <c r="AF18" s="116">
        <v>0</v>
      </c>
      <c r="AG18" s="115">
        <f t="shared" si="13"/>
        <v>21.826899999999998</v>
      </c>
      <c r="AH18" s="116">
        <v>4065.6</v>
      </c>
      <c r="AI18" s="120">
        <f t="shared" si="14"/>
        <v>30.251363869804646</v>
      </c>
      <c r="AJ18" s="121">
        <f t="shared" si="15"/>
        <v>3.8808000000000002</v>
      </c>
      <c r="AK18" s="122">
        <f t="shared" si="16"/>
        <v>4.6002000000000001</v>
      </c>
      <c r="AL18" s="115">
        <f t="shared" si="17"/>
        <v>0.14620000000000002</v>
      </c>
      <c r="AM18" s="116">
        <v>0</v>
      </c>
      <c r="AN18" s="115">
        <f t="shared" si="18"/>
        <v>1488.8947999999998</v>
      </c>
      <c r="AO18" s="116">
        <v>3880.8</v>
      </c>
      <c r="AP18" s="115">
        <f t="shared" si="19"/>
        <v>469.54849999999999</v>
      </c>
      <c r="AQ18" s="116">
        <v>0</v>
      </c>
      <c r="AR18" s="115">
        <f t="shared" si="20"/>
        <v>22.986800000000002</v>
      </c>
      <c r="AS18" s="116">
        <v>4600.2</v>
      </c>
    </row>
    <row r="19" spans="1:45" s="118" customFormat="1" ht="14.1" customHeight="1" x14ac:dyDescent="0.2">
      <c r="A19" s="36">
        <v>0.41666666666666702</v>
      </c>
      <c r="B19" s="87">
        <f t="shared" si="0"/>
        <v>53.758730791142803</v>
      </c>
      <c r="C19" s="37">
        <f t="shared" si="1"/>
        <v>-7.0091999999999999</v>
      </c>
      <c r="D19" s="88">
        <f t="shared" si="2"/>
        <v>-8.0784000000000002</v>
      </c>
      <c r="E19" s="58">
        <f t="shared" si="3"/>
        <v>5791.4115000000011</v>
      </c>
      <c r="F19" s="44">
        <v>7009.2</v>
      </c>
      <c r="G19" s="58">
        <f t="shared" si="3"/>
        <v>16.417099999999998</v>
      </c>
      <c r="H19" s="44">
        <v>0</v>
      </c>
      <c r="I19" s="58">
        <f t="shared" si="3"/>
        <v>518.6194999999999</v>
      </c>
      <c r="J19" s="44">
        <v>8078.4000000000005</v>
      </c>
      <c r="K19" s="58">
        <f t="shared" si="3"/>
        <v>886.77790000000005</v>
      </c>
      <c r="L19" s="44">
        <v>0</v>
      </c>
      <c r="M19" s="87">
        <f t="shared" si="4"/>
        <v>56.612078411944829</v>
      </c>
      <c r="N19" s="37">
        <f t="shared" si="5"/>
        <v>-7.1544000000000008</v>
      </c>
      <c r="O19" s="88">
        <f t="shared" si="6"/>
        <v>-8.6987999999999985</v>
      </c>
      <c r="P19" s="58">
        <f t="shared" si="21"/>
        <v>4369.0929999999998</v>
      </c>
      <c r="Q19" s="44">
        <v>7154.4000000000005</v>
      </c>
      <c r="R19" s="58">
        <f t="shared" si="22"/>
        <v>16232.9516</v>
      </c>
      <c r="S19" s="44">
        <v>0</v>
      </c>
      <c r="T19" s="58">
        <f t="shared" si="23"/>
        <v>427.16410000000008</v>
      </c>
      <c r="U19" s="44">
        <v>8698.7999999999993</v>
      </c>
      <c r="V19" s="58">
        <f t="shared" si="24"/>
        <v>8235.7907999999989</v>
      </c>
      <c r="W19" s="44">
        <v>0</v>
      </c>
      <c r="X19" s="87">
        <f t="shared" si="7"/>
        <v>31.007109003902588</v>
      </c>
      <c r="Y19" s="37">
        <f t="shared" si="8"/>
        <v>2.7588000000000004</v>
      </c>
      <c r="Z19" s="88">
        <f t="shared" si="9"/>
        <v>5.5176000000000007</v>
      </c>
      <c r="AA19" s="58">
        <f t="shared" si="10"/>
        <v>3.2799999999999996E-2</v>
      </c>
      <c r="AB19" s="44">
        <v>0</v>
      </c>
      <c r="AC19" s="58">
        <f t="shared" si="11"/>
        <v>1456.2280999999998</v>
      </c>
      <c r="AD19" s="44">
        <v>2758.8</v>
      </c>
      <c r="AE19" s="58">
        <f t="shared" si="12"/>
        <v>449.91409999999991</v>
      </c>
      <c r="AF19" s="44">
        <v>0</v>
      </c>
      <c r="AG19" s="58">
        <f t="shared" si="13"/>
        <v>21.910499999999999</v>
      </c>
      <c r="AH19" s="44">
        <v>5517.6</v>
      </c>
      <c r="AI19" s="87">
        <f t="shared" si="14"/>
        <v>37.346934396906043</v>
      </c>
      <c r="AJ19" s="37">
        <f t="shared" si="15"/>
        <v>4.1580000000000004</v>
      </c>
      <c r="AK19" s="88">
        <f t="shared" si="16"/>
        <v>6.1577999999999999</v>
      </c>
      <c r="AL19" s="58">
        <f t="shared" si="17"/>
        <v>0.14620000000000002</v>
      </c>
      <c r="AM19" s="44">
        <v>0</v>
      </c>
      <c r="AN19" s="58">
        <f t="shared" si="18"/>
        <v>1488.9577999999999</v>
      </c>
      <c r="AO19" s="44">
        <v>4158</v>
      </c>
      <c r="AP19" s="58">
        <f t="shared" si="19"/>
        <v>469.54849999999999</v>
      </c>
      <c r="AQ19" s="44">
        <v>0</v>
      </c>
      <c r="AR19" s="58">
        <f t="shared" si="20"/>
        <v>23.080100000000002</v>
      </c>
      <c r="AS19" s="44">
        <v>6157.8</v>
      </c>
    </row>
    <row r="20" spans="1:45" ht="14.1" customHeight="1" x14ac:dyDescent="0.2">
      <c r="A20" s="1">
        <v>0.45833333333333298</v>
      </c>
      <c r="B20" s="86">
        <f t="shared" si="0"/>
        <v>50.674141448500059</v>
      </c>
      <c r="C20" s="32">
        <f t="shared" si="1"/>
        <v>-7.2336</v>
      </c>
      <c r="D20" s="85">
        <f t="shared" si="2"/>
        <v>-7.0224000000000002</v>
      </c>
      <c r="E20" s="57">
        <f t="shared" si="3"/>
        <v>5791.466300000001</v>
      </c>
      <c r="F20" s="43">
        <v>7233.6</v>
      </c>
      <c r="G20" s="57">
        <f t="shared" si="3"/>
        <v>16.417099999999998</v>
      </c>
      <c r="H20" s="43">
        <v>0</v>
      </c>
      <c r="I20" s="57">
        <f t="shared" si="3"/>
        <v>518.67269999999985</v>
      </c>
      <c r="J20" s="43">
        <v>7022.4000000000005</v>
      </c>
      <c r="K20" s="57">
        <f t="shared" si="3"/>
        <v>886.77790000000005</v>
      </c>
      <c r="L20" s="43">
        <v>0</v>
      </c>
      <c r="M20" s="86">
        <f t="shared" si="4"/>
        <v>53.630179455245901</v>
      </c>
      <c r="N20" s="32">
        <f t="shared" si="5"/>
        <v>-7.4316000000000004</v>
      </c>
      <c r="O20" s="85">
        <f t="shared" si="6"/>
        <v>-7.6559999999999997</v>
      </c>
      <c r="P20" s="57">
        <f t="shared" si="21"/>
        <v>4369.1493</v>
      </c>
      <c r="Q20" s="43">
        <v>7431.6</v>
      </c>
      <c r="R20" s="57">
        <f t="shared" si="22"/>
        <v>16232.9516</v>
      </c>
      <c r="S20" s="43">
        <v>0</v>
      </c>
      <c r="T20" s="57">
        <f t="shared" si="23"/>
        <v>427.22210000000007</v>
      </c>
      <c r="U20" s="43">
        <v>7656</v>
      </c>
      <c r="V20" s="57">
        <f t="shared" si="24"/>
        <v>8235.7907999999989</v>
      </c>
      <c r="W20" s="43">
        <v>0</v>
      </c>
      <c r="X20" s="86">
        <f t="shared" si="7"/>
        <v>28.255840114259755</v>
      </c>
      <c r="Y20" s="32">
        <f t="shared" si="8"/>
        <v>3.1152000000000002</v>
      </c>
      <c r="Z20" s="85">
        <f t="shared" si="9"/>
        <v>4.6794000000000002</v>
      </c>
      <c r="AA20" s="57">
        <f t="shared" si="10"/>
        <v>3.2799999999999996E-2</v>
      </c>
      <c r="AB20" s="43">
        <v>0</v>
      </c>
      <c r="AC20" s="57">
        <f t="shared" si="11"/>
        <v>1456.2752999999998</v>
      </c>
      <c r="AD20" s="43">
        <v>3115.2000000000003</v>
      </c>
      <c r="AE20" s="57">
        <f t="shared" si="12"/>
        <v>449.91409999999991</v>
      </c>
      <c r="AF20" s="43">
        <v>0</v>
      </c>
      <c r="AG20" s="57">
        <f t="shared" si="13"/>
        <v>21.981400000000001</v>
      </c>
      <c r="AH20" s="43">
        <v>4679.4000000000005</v>
      </c>
      <c r="AI20" s="86">
        <f t="shared" si="14"/>
        <v>34.633096738713078</v>
      </c>
      <c r="AJ20" s="32">
        <f t="shared" si="15"/>
        <v>4.4814000000000007</v>
      </c>
      <c r="AK20" s="85">
        <f t="shared" si="16"/>
        <v>5.2338000000000005</v>
      </c>
      <c r="AL20" s="57">
        <f t="shared" si="17"/>
        <v>0.14620000000000002</v>
      </c>
      <c r="AM20" s="43">
        <v>0</v>
      </c>
      <c r="AN20" s="57">
        <f t="shared" si="18"/>
        <v>1489.0256999999999</v>
      </c>
      <c r="AO20" s="43">
        <v>4481.4000000000005</v>
      </c>
      <c r="AP20" s="57">
        <f t="shared" si="19"/>
        <v>469.54849999999999</v>
      </c>
      <c r="AQ20" s="43">
        <v>0</v>
      </c>
      <c r="AR20" s="57">
        <f t="shared" si="20"/>
        <v>23.159400000000002</v>
      </c>
      <c r="AS20" s="43">
        <v>5233.8</v>
      </c>
    </row>
    <row r="21" spans="1:45" ht="14.1" customHeight="1" x14ac:dyDescent="0.2">
      <c r="A21" s="1">
        <v>0.5</v>
      </c>
      <c r="B21" s="86">
        <f t="shared" si="0"/>
        <v>50.176403388233631</v>
      </c>
      <c r="C21" s="32">
        <f t="shared" si="1"/>
        <v>-7.2732000000000001</v>
      </c>
      <c r="D21" s="85">
        <f t="shared" si="2"/>
        <v>-6.8376000000000001</v>
      </c>
      <c r="E21" s="57">
        <f t="shared" si="3"/>
        <v>5791.5214000000005</v>
      </c>
      <c r="F21" s="43">
        <v>7273.2</v>
      </c>
      <c r="G21" s="57">
        <f t="shared" si="3"/>
        <v>16.417099999999998</v>
      </c>
      <c r="H21" s="43">
        <v>0</v>
      </c>
      <c r="I21" s="57">
        <f t="shared" si="3"/>
        <v>518.72449999999981</v>
      </c>
      <c r="J21" s="43">
        <v>6837.6</v>
      </c>
      <c r="K21" s="57">
        <f t="shared" si="3"/>
        <v>886.77790000000005</v>
      </c>
      <c r="L21" s="43">
        <v>0</v>
      </c>
      <c r="M21" s="86">
        <f t="shared" si="4"/>
        <v>53.015096392471108</v>
      </c>
      <c r="N21" s="32">
        <f t="shared" si="5"/>
        <v>-7.4976000000000003</v>
      </c>
      <c r="O21" s="85">
        <f t="shared" si="6"/>
        <v>-7.4184000000000001</v>
      </c>
      <c r="P21" s="57">
        <f t="shared" si="21"/>
        <v>4369.2061000000003</v>
      </c>
      <c r="Q21" s="43">
        <v>7497.6</v>
      </c>
      <c r="R21" s="57">
        <f t="shared" si="22"/>
        <v>16232.9516</v>
      </c>
      <c r="S21" s="43">
        <v>0</v>
      </c>
      <c r="T21" s="57">
        <f t="shared" si="23"/>
        <v>427.27830000000006</v>
      </c>
      <c r="U21" s="43">
        <v>7418.4000000000005</v>
      </c>
      <c r="V21" s="57">
        <f t="shared" si="24"/>
        <v>8235.7907999999989</v>
      </c>
      <c r="W21" s="43">
        <v>0</v>
      </c>
      <c r="X21" s="86">
        <f t="shared" si="7"/>
        <v>26.802507628287476</v>
      </c>
      <c r="Y21" s="32">
        <f t="shared" si="8"/>
        <v>3.0756000000000001</v>
      </c>
      <c r="Z21" s="85">
        <f t="shared" si="9"/>
        <v>4.3559999999999999</v>
      </c>
      <c r="AA21" s="57">
        <f t="shared" si="10"/>
        <v>3.2799999999999996E-2</v>
      </c>
      <c r="AB21" s="43">
        <v>0</v>
      </c>
      <c r="AC21" s="57">
        <f t="shared" si="11"/>
        <v>1456.3218999999997</v>
      </c>
      <c r="AD21" s="43">
        <v>3075.6</v>
      </c>
      <c r="AE21" s="57">
        <f t="shared" si="12"/>
        <v>449.91409999999991</v>
      </c>
      <c r="AF21" s="43">
        <v>0</v>
      </c>
      <c r="AG21" s="57">
        <f t="shared" si="13"/>
        <v>22.0474</v>
      </c>
      <c r="AH21" s="43">
        <v>4356</v>
      </c>
      <c r="AI21" s="86">
        <f t="shared" si="14"/>
        <v>33.586969687128502</v>
      </c>
      <c r="AJ21" s="32">
        <f t="shared" si="15"/>
        <v>4.4814000000000007</v>
      </c>
      <c r="AK21" s="85">
        <f t="shared" si="16"/>
        <v>4.9566000000000008</v>
      </c>
      <c r="AL21" s="57">
        <f t="shared" si="17"/>
        <v>0.14620000000000002</v>
      </c>
      <c r="AM21" s="43">
        <v>0</v>
      </c>
      <c r="AN21" s="57">
        <f t="shared" si="18"/>
        <v>1489.0935999999999</v>
      </c>
      <c r="AO21" s="43">
        <v>4481.4000000000005</v>
      </c>
      <c r="AP21" s="57">
        <f t="shared" si="19"/>
        <v>469.54849999999999</v>
      </c>
      <c r="AQ21" s="43">
        <v>0</v>
      </c>
      <c r="AR21" s="57">
        <f t="shared" si="20"/>
        <v>23.234500000000001</v>
      </c>
      <c r="AS21" s="43">
        <v>4956.6000000000004</v>
      </c>
    </row>
    <row r="22" spans="1:45" ht="14.1" customHeight="1" x14ac:dyDescent="0.2">
      <c r="A22" s="1">
        <v>0.54166666666666696</v>
      </c>
      <c r="B22" s="86">
        <f t="shared" si="0"/>
        <v>50.862994035933639</v>
      </c>
      <c r="C22" s="32">
        <f t="shared" si="1"/>
        <v>-8.4480000000000004</v>
      </c>
      <c r="D22" s="85">
        <f t="shared" si="2"/>
        <v>-5.5704000000000002</v>
      </c>
      <c r="E22" s="57">
        <f t="shared" si="3"/>
        <v>5791.5854000000008</v>
      </c>
      <c r="F22" s="43">
        <v>8448</v>
      </c>
      <c r="G22" s="57">
        <f t="shared" si="3"/>
        <v>16.417099999999998</v>
      </c>
      <c r="H22" s="43">
        <v>0</v>
      </c>
      <c r="I22" s="57">
        <f t="shared" si="3"/>
        <v>518.76669999999979</v>
      </c>
      <c r="J22" s="43">
        <v>5570.4000000000005</v>
      </c>
      <c r="K22" s="57">
        <f t="shared" si="3"/>
        <v>886.77790000000005</v>
      </c>
      <c r="L22" s="43">
        <v>0</v>
      </c>
      <c r="M22" s="86">
        <f t="shared" si="4"/>
        <v>53.838306271502653</v>
      </c>
      <c r="N22" s="32">
        <f t="shared" si="5"/>
        <v>-8.7780000000000005</v>
      </c>
      <c r="O22" s="85">
        <f t="shared" si="6"/>
        <v>-6.1379999999999999</v>
      </c>
      <c r="P22" s="57">
        <f t="shared" si="21"/>
        <v>4369.2726000000002</v>
      </c>
      <c r="Q22" s="43">
        <v>8778</v>
      </c>
      <c r="R22" s="57">
        <f t="shared" si="22"/>
        <v>16232.9516</v>
      </c>
      <c r="S22" s="43">
        <v>0</v>
      </c>
      <c r="T22" s="57">
        <f t="shared" si="23"/>
        <v>427.32480000000004</v>
      </c>
      <c r="U22" s="43">
        <v>6138</v>
      </c>
      <c r="V22" s="57">
        <f t="shared" si="24"/>
        <v>8235.7907999999989</v>
      </c>
      <c r="W22" s="43">
        <v>0</v>
      </c>
      <c r="X22" s="86">
        <f t="shared" si="7"/>
        <v>28.801938650328328</v>
      </c>
      <c r="Y22" s="32">
        <f t="shared" si="8"/>
        <v>4.5738000000000003</v>
      </c>
      <c r="Z22" s="85">
        <f t="shared" si="9"/>
        <v>3.4518</v>
      </c>
      <c r="AA22" s="57">
        <f t="shared" si="10"/>
        <v>3.2799999999999996E-2</v>
      </c>
      <c r="AB22" s="43">
        <v>0</v>
      </c>
      <c r="AC22" s="57">
        <f t="shared" si="11"/>
        <v>1456.3911999999998</v>
      </c>
      <c r="AD22" s="43">
        <v>4573.8</v>
      </c>
      <c r="AE22" s="57">
        <f t="shared" si="12"/>
        <v>449.91409999999991</v>
      </c>
      <c r="AF22" s="43">
        <v>0</v>
      </c>
      <c r="AG22" s="57">
        <f t="shared" si="13"/>
        <v>22.099699999999999</v>
      </c>
      <c r="AH22" s="43">
        <v>3451.8</v>
      </c>
      <c r="AI22" s="86">
        <f t="shared" si="14"/>
        <v>34.889711999744556</v>
      </c>
      <c r="AJ22" s="32">
        <f t="shared" si="15"/>
        <v>5.7684000000000006</v>
      </c>
      <c r="AK22" s="85">
        <f t="shared" si="16"/>
        <v>3.8610000000000002</v>
      </c>
      <c r="AL22" s="57">
        <f t="shared" si="17"/>
        <v>0.14620000000000002</v>
      </c>
      <c r="AM22" s="43">
        <v>0</v>
      </c>
      <c r="AN22" s="57">
        <f t="shared" si="18"/>
        <v>1489.1809999999998</v>
      </c>
      <c r="AO22" s="43">
        <v>5768.4000000000005</v>
      </c>
      <c r="AP22" s="57">
        <f t="shared" si="19"/>
        <v>469.54849999999999</v>
      </c>
      <c r="AQ22" s="43">
        <v>0</v>
      </c>
      <c r="AR22" s="57">
        <f t="shared" si="20"/>
        <v>23.292999999999999</v>
      </c>
      <c r="AS22" s="43">
        <v>3861</v>
      </c>
    </row>
    <row r="23" spans="1:45" ht="14.1" customHeight="1" x14ac:dyDescent="0.2">
      <c r="A23" s="1">
        <v>0.58333333333333304</v>
      </c>
      <c r="B23" s="86">
        <f t="shared" si="0"/>
        <v>55.829388537147921</v>
      </c>
      <c r="C23" s="32">
        <f t="shared" si="1"/>
        <v>-8.5404</v>
      </c>
      <c r="D23" s="85">
        <f t="shared" si="2"/>
        <v>-7.1016000000000004</v>
      </c>
      <c r="E23" s="57">
        <f t="shared" si="3"/>
        <v>5791.6501000000007</v>
      </c>
      <c r="F23" s="43">
        <v>8540.4</v>
      </c>
      <c r="G23" s="57">
        <f t="shared" si="3"/>
        <v>16.417099999999998</v>
      </c>
      <c r="H23" s="43">
        <v>0</v>
      </c>
      <c r="I23" s="57">
        <f t="shared" si="3"/>
        <v>518.82049999999981</v>
      </c>
      <c r="J23" s="43">
        <v>7101.6</v>
      </c>
      <c r="K23" s="57">
        <f t="shared" si="3"/>
        <v>886.77790000000005</v>
      </c>
      <c r="L23" s="43">
        <v>0</v>
      </c>
      <c r="M23" s="86">
        <f t="shared" si="4"/>
        <v>59.051130785643011</v>
      </c>
      <c r="N23" s="32">
        <f t="shared" si="5"/>
        <v>-8.8308000000000018</v>
      </c>
      <c r="O23" s="85">
        <f t="shared" si="6"/>
        <v>-7.7484000000000002</v>
      </c>
      <c r="P23" s="57">
        <f t="shared" si="21"/>
        <v>4369.3395</v>
      </c>
      <c r="Q23" s="43">
        <v>8830.8000000000011</v>
      </c>
      <c r="R23" s="57">
        <f t="shared" si="22"/>
        <v>16232.9516</v>
      </c>
      <c r="S23" s="43">
        <v>0</v>
      </c>
      <c r="T23" s="57">
        <f t="shared" si="23"/>
        <v>427.38350000000003</v>
      </c>
      <c r="U23" s="43">
        <v>7748.4000000000005</v>
      </c>
      <c r="V23" s="57">
        <f t="shared" si="24"/>
        <v>8235.7907999999989</v>
      </c>
      <c r="W23" s="43">
        <v>0</v>
      </c>
      <c r="X23" s="86">
        <f t="shared" si="7"/>
        <v>32.326346538618608</v>
      </c>
      <c r="Y23" s="32">
        <f t="shared" si="8"/>
        <v>4.5011999999999999</v>
      </c>
      <c r="Z23" s="85">
        <f t="shared" si="9"/>
        <v>4.5936000000000003</v>
      </c>
      <c r="AA23" s="57">
        <f t="shared" si="10"/>
        <v>3.2799999999999996E-2</v>
      </c>
      <c r="AB23" s="43">
        <v>0</v>
      </c>
      <c r="AC23" s="57">
        <f t="shared" si="11"/>
        <v>1456.4593999999997</v>
      </c>
      <c r="AD23" s="43">
        <v>4501.2</v>
      </c>
      <c r="AE23" s="57">
        <f t="shared" si="12"/>
        <v>449.91409999999991</v>
      </c>
      <c r="AF23" s="43">
        <v>0</v>
      </c>
      <c r="AG23" s="57">
        <f t="shared" si="13"/>
        <v>22.1693</v>
      </c>
      <c r="AH23" s="43">
        <v>4593.6000000000004</v>
      </c>
      <c r="AI23" s="86">
        <f t="shared" si="14"/>
        <v>39.087796144737545</v>
      </c>
      <c r="AJ23" s="32">
        <f t="shared" si="15"/>
        <v>5.8344000000000005</v>
      </c>
      <c r="AK23" s="85">
        <f t="shared" si="16"/>
        <v>5.1414000000000009</v>
      </c>
      <c r="AL23" s="57">
        <f t="shared" si="17"/>
        <v>0.14620000000000002</v>
      </c>
      <c r="AM23" s="43">
        <v>0</v>
      </c>
      <c r="AN23" s="57">
        <f t="shared" si="18"/>
        <v>1489.2693999999999</v>
      </c>
      <c r="AO23" s="43">
        <v>5834.4000000000005</v>
      </c>
      <c r="AP23" s="57">
        <f t="shared" si="19"/>
        <v>469.54849999999999</v>
      </c>
      <c r="AQ23" s="43">
        <v>0</v>
      </c>
      <c r="AR23" s="57">
        <f t="shared" si="20"/>
        <v>23.370899999999999</v>
      </c>
      <c r="AS23" s="43">
        <v>5141.4000000000005</v>
      </c>
    </row>
    <row r="24" spans="1:45" ht="14.1" customHeight="1" x14ac:dyDescent="0.2">
      <c r="A24" s="1">
        <v>0.625</v>
      </c>
      <c r="B24" s="86">
        <f t="shared" si="0"/>
        <v>56.359576022394641</v>
      </c>
      <c r="C24" s="32">
        <f t="shared" si="1"/>
        <v>-8.8968000000000007</v>
      </c>
      <c r="D24" s="85">
        <f t="shared" si="2"/>
        <v>-6.8244000000000007</v>
      </c>
      <c r="E24" s="57">
        <f t="shared" si="3"/>
        <v>5791.7175000000007</v>
      </c>
      <c r="F24" s="43">
        <v>8896.8000000000011</v>
      </c>
      <c r="G24" s="57">
        <f t="shared" si="3"/>
        <v>16.417099999999998</v>
      </c>
      <c r="H24" s="43">
        <v>0</v>
      </c>
      <c r="I24" s="57">
        <f t="shared" si="3"/>
        <v>518.87219999999979</v>
      </c>
      <c r="J24" s="43">
        <v>6824.4000000000005</v>
      </c>
      <c r="K24" s="57">
        <f t="shared" si="3"/>
        <v>886.77790000000005</v>
      </c>
      <c r="L24" s="43">
        <v>0</v>
      </c>
      <c r="M24" s="86">
        <f t="shared" si="4"/>
        <v>59.665300144778108</v>
      </c>
      <c r="N24" s="32">
        <f t="shared" si="5"/>
        <v>-9.2135999999999996</v>
      </c>
      <c r="O24" s="85">
        <f t="shared" si="6"/>
        <v>-7.4844000000000008</v>
      </c>
      <c r="P24" s="57">
        <f t="shared" si="21"/>
        <v>4369.4093000000003</v>
      </c>
      <c r="Q24" s="43">
        <v>9213.6</v>
      </c>
      <c r="R24" s="57">
        <f t="shared" si="22"/>
        <v>16232.9516</v>
      </c>
      <c r="S24" s="43">
        <v>0</v>
      </c>
      <c r="T24" s="57">
        <f t="shared" si="23"/>
        <v>427.4402</v>
      </c>
      <c r="U24" s="43">
        <v>7484.4000000000005</v>
      </c>
      <c r="V24" s="57">
        <f t="shared" si="24"/>
        <v>8235.7907999999989</v>
      </c>
      <c r="W24" s="43">
        <v>0</v>
      </c>
      <c r="X24" s="86">
        <f t="shared" si="7"/>
        <v>33.346108309441838</v>
      </c>
      <c r="Y24" s="32">
        <f t="shared" si="8"/>
        <v>4.9631999999999996</v>
      </c>
      <c r="Z24" s="85">
        <f t="shared" si="9"/>
        <v>4.4021999999999997</v>
      </c>
      <c r="AA24" s="57">
        <f t="shared" si="10"/>
        <v>3.2799999999999996E-2</v>
      </c>
      <c r="AB24" s="43">
        <v>0</v>
      </c>
      <c r="AC24" s="57">
        <f t="shared" si="11"/>
        <v>1456.5345999999997</v>
      </c>
      <c r="AD24" s="43">
        <v>4963.2</v>
      </c>
      <c r="AE24" s="57">
        <f t="shared" si="12"/>
        <v>449.91409999999991</v>
      </c>
      <c r="AF24" s="43">
        <v>0</v>
      </c>
      <c r="AG24" s="57">
        <f t="shared" si="13"/>
        <v>22.236000000000001</v>
      </c>
      <c r="AH24" s="43">
        <v>4402.2</v>
      </c>
      <c r="AI24" s="86">
        <f t="shared" si="14"/>
        <v>40.52189889119051</v>
      </c>
      <c r="AJ24" s="32">
        <f t="shared" si="15"/>
        <v>6.3426</v>
      </c>
      <c r="AK24" s="85">
        <f t="shared" si="16"/>
        <v>4.9764000000000008</v>
      </c>
      <c r="AL24" s="57">
        <f t="shared" si="17"/>
        <v>0.14620000000000002</v>
      </c>
      <c r="AM24" s="43">
        <v>0</v>
      </c>
      <c r="AN24" s="57">
        <f t="shared" si="18"/>
        <v>1489.3654999999999</v>
      </c>
      <c r="AO24" s="43">
        <v>6342.6</v>
      </c>
      <c r="AP24" s="57">
        <f t="shared" si="19"/>
        <v>469.54849999999999</v>
      </c>
      <c r="AQ24" s="43">
        <v>0</v>
      </c>
      <c r="AR24" s="57">
        <f t="shared" si="20"/>
        <v>23.446299999999997</v>
      </c>
      <c r="AS24" s="43">
        <v>4976.4000000000005</v>
      </c>
    </row>
    <row r="25" spans="1:45" ht="14.1" customHeight="1" x14ac:dyDescent="0.2">
      <c r="A25" s="1">
        <v>0.66666666666666696</v>
      </c>
      <c r="B25" s="86">
        <f t="shared" si="0"/>
        <v>54.676538199293198</v>
      </c>
      <c r="C25" s="32">
        <f t="shared" si="1"/>
        <v>-8.8704000000000001</v>
      </c>
      <c r="D25" s="85">
        <f t="shared" si="2"/>
        <v>-6.2964000000000002</v>
      </c>
      <c r="E25" s="57">
        <f t="shared" si="3"/>
        <v>5791.7847000000011</v>
      </c>
      <c r="F25" s="43">
        <v>8870.4</v>
      </c>
      <c r="G25" s="57">
        <f t="shared" si="3"/>
        <v>16.417099999999998</v>
      </c>
      <c r="H25" s="43">
        <v>0</v>
      </c>
      <c r="I25" s="57">
        <f t="shared" si="3"/>
        <v>518.91989999999976</v>
      </c>
      <c r="J25" s="43">
        <v>6296.4000000000005</v>
      </c>
      <c r="K25" s="57">
        <f t="shared" si="3"/>
        <v>886.77790000000005</v>
      </c>
      <c r="L25" s="43">
        <v>0</v>
      </c>
      <c r="M25" s="86">
        <f t="shared" si="4"/>
        <v>57.802761467318625</v>
      </c>
      <c r="N25" s="32">
        <f t="shared" si="5"/>
        <v>-9.1872000000000007</v>
      </c>
      <c r="O25" s="85">
        <f t="shared" si="6"/>
        <v>-6.9168000000000003</v>
      </c>
      <c r="P25" s="57">
        <f t="shared" si="21"/>
        <v>4369.4789000000001</v>
      </c>
      <c r="Q25" s="43">
        <v>9187.2000000000007</v>
      </c>
      <c r="R25" s="57">
        <f t="shared" si="22"/>
        <v>16232.9516</v>
      </c>
      <c r="S25" s="43">
        <v>0</v>
      </c>
      <c r="T25" s="57">
        <f t="shared" si="23"/>
        <v>427.49259999999998</v>
      </c>
      <c r="U25" s="43">
        <v>6916.8</v>
      </c>
      <c r="V25" s="57">
        <f t="shared" si="24"/>
        <v>8235.7907999999989</v>
      </c>
      <c r="W25" s="43">
        <v>0</v>
      </c>
      <c r="X25" s="86">
        <f t="shared" si="7"/>
        <v>33.132106035806878</v>
      </c>
      <c r="Y25" s="32">
        <f t="shared" si="8"/>
        <v>5.1414000000000009</v>
      </c>
      <c r="Z25" s="85">
        <f t="shared" si="9"/>
        <v>4.125</v>
      </c>
      <c r="AA25" s="57">
        <f t="shared" si="10"/>
        <v>3.2799999999999996E-2</v>
      </c>
      <c r="AB25" s="43">
        <v>0</v>
      </c>
      <c r="AC25" s="57">
        <f t="shared" si="11"/>
        <v>1456.6124999999997</v>
      </c>
      <c r="AD25" s="43">
        <v>5141.4000000000005</v>
      </c>
      <c r="AE25" s="57">
        <f t="shared" si="12"/>
        <v>449.91409999999991</v>
      </c>
      <c r="AF25" s="43">
        <v>0</v>
      </c>
      <c r="AG25" s="57">
        <f t="shared" si="13"/>
        <v>22.298500000000001</v>
      </c>
      <c r="AH25" s="43">
        <v>4125</v>
      </c>
      <c r="AI25" s="86">
        <f t="shared" si="14"/>
        <v>40.145317201036491</v>
      </c>
      <c r="AJ25" s="32">
        <f t="shared" si="15"/>
        <v>6.5010000000000003</v>
      </c>
      <c r="AK25" s="85">
        <f t="shared" si="16"/>
        <v>4.6398000000000001</v>
      </c>
      <c r="AL25" s="57">
        <f t="shared" si="17"/>
        <v>0.14620000000000002</v>
      </c>
      <c r="AM25" s="43">
        <v>0</v>
      </c>
      <c r="AN25" s="57">
        <f t="shared" si="18"/>
        <v>1489.4639999999999</v>
      </c>
      <c r="AO25" s="43">
        <v>6501</v>
      </c>
      <c r="AP25" s="57">
        <f t="shared" si="19"/>
        <v>469.54849999999999</v>
      </c>
      <c r="AQ25" s="43">
        <v>0</v>
      </c>
      <c r="AR25" s="57">
        <f t="shared" si="20"/>
        <v>23.516599999999997</v>
      </c>
      <c r="AS25" s="43">
        <v>4639.8</v>
      </c>
    </row>
    <row r="26" spans="1:45" ht="14.1" customHeight="1" x14ac:dyDescent="0.2">
      <c r="A26" s="1">
        <v>0.70833333333333304</v>
      </c>
      <c r="B26" s="86">
        <f t="shared" si="0"/>
        <v>53.805181168704451</v>
      </c>
      <c r="C26" s="32">
        <f t="shared" si="1"/>
        <v>-8.6856000000000009</v>
      </c>
      <c r="D26" s="85">
        <f t="shared" si="2"/>
        <v>-6.2568000000000001</v>
      </c>
      <c r="E26" s="57">
        <f t="shared" si="3"/>
        <v>5791.8505000000014</v>
      </c>
      <c r="F26" s="43">
        <v>8685.6</v>
      </c>
      <c r="G26" s="57">
        <f t="shared" si="3"/>
        <v>16.417099999999998</v>
      </c>
      <c r="H26" s="43">
        <v>0</v>
      </c>
      <c r="I26" s="57">
        <f t="shared" si="3"/>
        <v>518.9672999999998</v>
      </c>
      <c r="J26" s="43">
        <v>6256.8</v>
      </c>
      <c r="K26" s="57">
        <f t="shared" si="3"/>
        <v>886.77790000000005</v>
      </c>
      <c r="L26" s="43">
        <v>0</v>
      </c>
      <c r="M26" s="86">
        <f t="shared" si="4"/>
        <v>56.902115368765344</v>
      </c>
      <c r="N26" s="32">
        <f t="shared" si="5"/>
        <v>-9.0023999999999997</v>
      </c>
      <c r="O26" s="85">
        <f t="shared" si="6"/>
        <v>-6.8639999999999999</v>
      </c>
      <c r="P26" s="57">
        <f t="shared" si="21"/>
        <v>4369.5470999999998</v>
      </c>
      <c r="Q26" s="43">
        <v>9002.4</v>
      </c>
      <c r="R26" s="57">
        <f t="shared" si="22"/>
        <v>16232.9516</v>
      </c>
      <c r="S26" s="43">
        <v>0</v>
      </c>
      <c r="T26" s="57">
        <f t="shared" si="23"/>
        <v>427.5446</v>
      </c>
      <c r="U26" s="43">
        <v>6864</v>
      </c>
      <c r="V26" s="57">
        <f t="shared" si="24"/>
        <v>8235.7907999999989</v>
      </c>
      <c r="W26" s="43">
        <v>0</v>
      </c>
      <c r="X26" s="86">
        <f t="shared" si="7"/>
        <v>33.112170272432124</v>
      </c>
      <c r="Y26" s="32">
        <f t="shared" si="8"/>
        <v>5.1150000000000002</v>
      </c>
      <c r="Z26" s="85">
        <f t="shared" si="9"/>
        <v>4.1513999999999998</v>
      </c>
      <c r="AA26" s="57">
        <f t="shared" si="10"/>
        <v>3.2799999999999996E-2</v>
      </c>
      <c r="AB26" s="43">
        <v>0</v>
      </c>
      <c r="AC26" s="57">
        <f t="shared" si="11"/>
        <v>1456.6899999999998</v>
      </c>
      <c r="AD26" s="43">
        <v>5115</v>
      </c>
      <c r="AE26" s="57">
        <f t="shared" si="12"/>
        <v>449.91409999999991</v>
      </c>
      <c r="AF26" s="43">
        <v>0</v>
      </c>
      <c r="AG26" s="57">
        <f t="shared" si="13"/>
        <v>22.3614</v>
      </c>
      <c r="AH26" s="43">
        <v>4151.3999999999996</v>
      </c>
      <c r="AI26" s="86">
        <f t="shared" si="14"/>
        <v>40.24629134352876</v>
      </c>
      <c r="AJ26" s="32">
        <f t="shared" si="15"/>
        <v>6.4878</v>
      </c>
      <c r="AK26" s="85">
        <f t="shared" si="16"/>
        <v>4.6926000000000005</v>
      </c>
      <c r="AL26" s="57">
        <f t="shared" si="17"/>
        <v>0.14620000000000002</v>
      </c>
      <c r="AM26" s="43">
        <v>0</v>
      </c>
      <c r="AN26" s="57">
        <f t="shared" si="18"/>
        <v>1489.5623000000001</v>
      </c>
      <c r="AO26" s="43">
        <v>6487.8</v>
      </c>
      <c r="AP26" s="57">
        <f t="shared" si="19"/>
        <v>469.54849999999999</v>
      </c>
      <c r="AQ26" s="43">
        <v>0</v>
      </c>
      <c r="AR26" s="57">
        <f t="shared" si="20"/>
        <v>23.587699999999998</v>
      </c>
      <c r="AS26" s="43">
        <v>4692.6000000000004</v>
      </c>
    </row>
    <row r="27" spans="1:45" s="24" customFormat="1" ht="14.1" customHeight="1" x14ac:dyDescent="0.2">
      <c r="A27" s="112">
        <v>0.75</v>
      </c>
      <c r="B27" s="120">
        <f t="shared" si="0"/>
        <v>49.498032181564817</v>
      </c>
      <c r="C27" s="121">
        <f t="shared" si="1"/>
        <v>-8.3292000000000002</v>
      </c>
      <c r="D27" s="122">
        <f t="shared" si="2"/>
        <v>-5.2536000000000005</v>
      </c>
      <c r="E27" s="115">
        <f t="shared" si="3"/>
        <v>5791.9136000000017</v>
      </c>
      <c r="F27" s="116">
        <v>8329.2000000000007</v>
      </c>
      <c r="G27" s="115">
        <f t="shared" si="3"/>
        <v>16.417099999999998</v>
      </c>
      <c r="H27" s="116">
        <v>0</v>
      </c>
      <c r="I27" s="115">
        <f t="shared" si="3"/>
        <v>519.00709999999981</v>
      </c>
      <c r="J27" s="116">
        <v>5253.6</v>
      </c>
      <c r="K27" s="115">
        <f t="shared" si="3"/>
        <v>886.77790000000005</v>
      </c>
      <c r="L27" s="116">
        <v>0</v>
      </c>
      <c r="M27" s="120">
        <f t="shared" si="4"/>
        <v>52.426516472926807</v>
      </c>
      <c r="N27" s="121">
        <f t="shared" si="5"/>
        <v>-8.6723999999999997</v>
      </c>
      <c r="O27" s="122">
        <f t="shared" si="6"/>
        <v>-5.7948000000000004</v>
      </c>
      <c r="P27" s="115">
        <f t="shared" si="21"/>
        <v>4369.6127999999999</v>
      </c>
      <c r="Q27" s="116">
        <v>8672.4</v>
      </c>
      <c r="R27" s="115">
        <f t="shared" si="22"/>
        <v>16232.9516</v>
      </c>
      <c r="S27" s="116">
        <v>0</v>
      </c>
      <c r="T27" s="115">
        <f t="shared" si="23"/>
        <v>427.58850000000001</v>
      </c>
      <c r="U27" s="116">
        <v>5794.8</v>
      </c>
      <c r="V27" s="115">
        <f t="shared" si="24"/>
        <v>8235.7907999999989</v>
      </c>
      <c r="W27" s="116">
        <v>0</v>
      </c>
      <c r="X27" s="120">
        <f t="shared" si="7"/>
        <v>31.238051614920412</v>
      </c>
      <c r="Y27" s="121">
        <f t="shared" si="8"/>
        <v>5.1414000000000009</v>
      </c>
      <c r="Z27" s="122">
        <f t="shared" si="9"/>
        <v>3.4914000000000001</v>
      </c>
      <c r="AA27" s="115">
        <f t="shared" si="10"/>
        <v>3.2799999999999996E-2</v>
      </c>
      <c r="AB27" s="116">
        <v>0</v>
      </c>
      <c r="AC27" s="115">
        <f t="shared" si="11"/>
        <v>1456.7678999999998</v>
      </c>
      <c r="AD27" s="116">
        <v>5141.4000000000005</v>
      </c>
      <c r="AE27" s="115">
        <f t="shared" si="12"/>
        <v>449.91409999999991</v>
      </c>
      <c r="AF27" s="116">
        <v>0</v>
      </c>
      <c r="AG27" s="115">
        <f t="shared" si="13"/>
        <v>22.414300000000001</v>
      </c>
      <c r="AH27" s="116">
        <v>3491.4</v>
      </c>
      <c r="AI27" s="120">
        <f t="shared" si="14"/>
        <v>37.324458575383368</v>
      </c>
      <c r="AJ27" s="121">
        <f t="shared" si="15"/>
        <v>6.3228</v>
      </c>
      <c r="AK27" s="122">
        <f t="shared" si="16"/>
        <v>3.8940000000000001</v>
      </c>
      <c r="AL27" s="115">
        <f t="shared" si="17"/>
        <v>0.14620000000000002</v>
      </c>
      <c r="AM27" s="116">
        <v>0</v>
      </c>
      <c r="AN27" s="115">
        <f t="shared" si="18"/>
        <v>1489.6581000000001</v>
      </c>
      <c r="AO27" s="116">
        <v>6322.8</v>
      </c>
      <c r="AP27" s="115">
        <f t="shared" si="19"/>
        <v>469.54849999999999</v>
      </c>
      <c r="AQ27" s="116">
        <v>0</v>
      </c>
      <c r="AR27" s="115">
        <f t="shared" si="20"/>
        <v>23.646699999999999</v>
      </c>
      <c r="AS27" s="116">
        <v>3894</v>
      </c>
    </row>
    <row r="28" spans="1:45" ht="14.1" customHeight="1" x14ac:dyDescent="0.2">
      <c r="A28" s="1">
        <v>0.79166666666666696</v>
      </c>
      <c r="B28" s="86">
        <f t="shared" si="0"/>
        <v>50.510734712737914</v>
      </c>
      <c r="C28" s="32">
        <f t="shared" si="1"/>
        <v>-8.5007999999999999</v>
      </c>
      <c r="D28" s="85">
        <f t="shared" si="2"/>
        <v>-5.3591999999999995</v>
      </c>
      <c r="E28" s="57">
        <f t="shared" si="3"/>
        <v>5791.9780000000019</v>
      </c>
      <c r="F28" s="43">
        <v>8500.7999999999993</v>
      </c>
      <c r="G28" s="57">
        <f t="shared" si="3"/>
        <v>16.417099999999998</v>
      </c>
      <c r="H28" s="43">
        <v>0</v>
      </c>
      <c r="I28" s="57">
        <f t="shared" si="3"/>
        <v>519.04769999999985</v>
      </c>
      <c r="J28" s="43">
        <v>5359.2</v>
      </c>
      <c r="K28" s="57">
        <f t="shared" si="3"/>
        <v>886.77790000000005</v>
      </c>
      <c r="L28" s="43">
        <v>0</v>
      </c>
      <c r="M28" s="86">
        <f t="shared" si="4"/>
        <v>53.4572400209086</v>
      </c>
      <c r="N28" s="32">
        <f t="shared" si="5"/>
        <v>-8.8308000000000018</v>
      </c>
      <c r="O28" s="85">
        <f t="shared" si="6"/>
        <v>-5.9268000000000001</v>
      </c>
      <c r="P28" s="57">
        <f t="shared" si="21"/>
        <v>4369.6796999999997</v>
      </c>
      <c r="Q28" s="43">
        <v>8830.8000000000011</v>
      </c>
      <c r="R28" s="57">
        <f t="shared" si="22"/>
        <v>16232.9516</v>
      </c>
      <c r="S28" s="43">
        <v>0</v>
      </c>
      <c r="T28" s="57">
        <f t="shared" si="23"/>
        <v>427.63339999999999</v>
      </c>
      <c r="U28" s="43">
        <v>5926.8</v>
      </c>
      <c r="V28" s="57">
        <f t="shared" si="24"/>
        <v>8235.7907999999989</v>
      </c>
      <c r="W28" s="43">
        <v>0</v>
      </c>
      <c r="X28" s="86">
        <f t="shared" si="7"/>
        <v>32.378341310414854</v>
      </c>
      <c r="Y28" s="32">
        <f t="shared" si="8"/>
        <v>5.3394000000000004</v>
      </c>
      <c r="Z28" s="85">
        <f t="shared" si="9"/>
        <v>3.6035999999999997</v>
      </c>
      <c r="AA28" s="57">
        <f t="shared" si="10"/>
        <v>3.2799999999999996E-2</v>
      </c>
      <c r="AB28" s="43">
        <v>0</v>
      </c>
      <c r="AC28" s="57">
        <f t="shared" si="11"/>
        <v>1456.8487999999998</v>
      </c>
      <c r="AD28" s="43">
        <v>5339.4000000000005</v>
      </c>
      <c r="AE28" s="57">
        <f t="shared" si="12"/>
        <v>449.91409999999991</v>
      </c>
      <c r="AF28" s="43">
        <v>0</v>
      </c>
      <c r="AG28" s="57">
        <f t="shared" si="13"/>
        <v>22.468900000000001</v>
      </c>
      <c r="AH28" s="43">
        <v>3603.6</v>
      </c>
      <c r="AI28" s="86">
        <f t="shared" si="14"/>
        <v>38.308978611144539</v>
      </c>
      <c r="AJ28" s="32">
        <f t="shared" si="15"/>
        <v>6.4878</v>
      </c>
      <c r="AK28" s="85">
        <f t="shared" si="16"/>
        <v>3.9996</v>
      </c>
      <c r="AL28" s="57">
        <f t="shared" si="17"/>
        <v>0.14620000000000002</v>
      </c>
      <c r="AM28" s="43">
        <v>0</v>
      </c>
      <c r="AN28" s="57">
        <f t="shared" si="18"/>
        <v>1489.7564000000002</v>
      </c>
      <c r="AO28" s="43">
        <v>6487.8</v>
      </c>
      <c r="AP28" s="57">
        <f t="shared" si="19"/>
        <v>469.54849999999999</v>
      </c>
      <c r="AQ28" s="43">
        <v>0</v>
      </c>
      <c r="AR28" s="57">
        <f t="shared" si="20"/>
        <v>23.7073</v>
      </c>
      <c r="AS28" s="43">
        <v>3999.6</v>
      </c>
    </row>
    <row r="29" spans="1:45" ht="14.1" customHeight="1" x14ac:dyDescent="0.2">
      <c r="A29" s="1">
        <v>0.83333333333333304</v>
      </c>
      <c r="B29" s="86">
        <f t="shared" si="0"/>
        <v>50.208853915569783</v>
      </c>
      <c r="C29" s="32">
        <f t="shared" si="1"/>
        <v>-8.6987999999999985</v>
      </c>
      <c r="D29" s="85">
        <f t="shared" si="2"/>
        <v>-4.910400000000001</v>
      </c>
      <c r="E29" s="57">
        <f t="shared" si="3"/>
        <v>5792.0439000000015</v>
      </c>
      <c r="F29" s="43">
        <v>8698.7999999999993</v>
      </c>
      <c r="G29" s="57">
        <f t="shared" si="3"/>
        <v>16.417099999999998</v>
      </c>
      <c r="H29" s="43">
        <v>0</v>
      </c>
      <c r="I29" s="57">
        <f t="shared" si="3"/>
        <v>519.08489999999983</v>
      </c>
      <c r="J29" s="43">
        <v>4910.4000000000005</v>
      </c>
      <c r="K29" s="57">
        <f t="shared" si="3"/>
        <v>886.77790000000005</v>
      </c>
      <c r="L29" s="43">
        <v>0</v>
      </c>
      <c r="M29" s="86">
        <f t="shared" si="4"/>
        <v>53.149649691740024</v>
      </c>
      <c r="N29" s="32">
        <f t="shared" si="5"/>
        <v>-9.0684000000000005</v>
      </c>
      <c r="O29" s="85">
        <f t="shared" si="6"/>
        <v>-5.4384000000000006</v>
      </c>
      <c r="P29" s="57">
        <f t="shared" si="21"/>
        <v>4369.7483999999995</v>
      </c>
      <c r="Q29" s="43">
        <v>9068.4</v>
      </c>
      <c r="R29" s="57">
        <f t="shared" si="22"/>
        <v>16232.9516</v>
      </c>
      <c r="S29" s="43">
        <v>0</v>
      </c>
      <c r="T29" s="57">
        <f t="shared" si="23"/>
        <v>427.6746</v>
      </c>
      <c r="U29" s="43">
        <v>5438.4000000000005</v>
      </c>
      <c r="V29" s="57">
        <f t="shared" si="24"/>
        <v>8235.7907999999989</v>
      </c>
      <c r="W29" s="43">
        <v>0</v>
      </c>
      <c r="X29" s="86">
        <f t="shared" si="7"/>
        <v>31.26273828378509</v>
      </c>
      <c r="Y29" s="32">
        <f t="shared" si="8"/>
        <v>5.4648000000000003</v>
      </c>
      <c r="Z29" s="85">
        <f t="shared" si="9"/>
        <v>2.97</v>
      </c>
      <c r="AA29" s="57">
        <f t="shared" si="10"/>
        <v>3.2799999999999996E-2</v>
      </c>
      <c r="AB29" s="43">
        <v>0</v>
      </c>
      <c r="AC29" s="57">
        <f t="shared" si="11"/>
        <v>1456.9315999999997</v>
      </c>
      <c r="AD29" s="43">
        <v>5464.8</v>
      </c>
      <c r="AE29" s="57">
        <f t="shared" si="12"/>
        <v>449.91409999999991</v>
      </c>
      <c r="AF29" s="43">
        <v>0</v>
      </c>
      <c r="AG29" s="57">
        <f t="shared" si="13"/>
        <v>22.513900000000003</v>
      </c>
      <c r="AH29" s="43">
        <v>2970</v>
      </c>
      <c r="AI29" s="86">
        <f t="shared" si="14"/>
        <v>37.194763015838831</v>
      </c>
      <c r="AJ29" s="32">
        <f t="shared" si="15"/>
        <v>6.5934000000000008</v>
      </c>
      <c r="AK29" s="85">
        <f t="shared" si="16"/>
        <v>3.3593999999999999</v>
      </c>
      <c r="AL29" s="57">
        <f t="shared" si="17"/>
        <v>0.14620000000000002</v>
      </c>
      <c r="AM29" s="43">
        <v>0</v>
      </c>
      <c r="AN29" s="57">
        <f t="shared" si="18"/>
        <v>1489.8563000000001</v>
      </c>
      <c r="AO29" s="43">
        <v>6593.4000000000005</v>
      </c>
      <c r="AP29" s="57">
        <f t="shared" si="19"/>
        <v>469.54849999999999</v>
      </c>
      <c r="AQ29" s="43">
        <v>0</v>
      </c>
      <c r="AR29" s="57">
        <f t="shared" si="20"/>
        <v>23.758199999999999</v>
      </c>
      <c r="AS29" s="43">
        <v>3359.4</v>
      </c>
    </row>
    <row r="30" spans="1:45" ht="14.1" customHeight="1" x14ac:dyDescent="0.2">
      <c r="A30" s="1">
        <v>0.875</v>
      </c>
      <c r="B30" s="86">
        <f t="shared" si="0"/>
        <v>48.165230960915459</v>
      </c>
      <c r="C30" s="32">
        <f t="shared" si="1"/>
        <v>-8.3952000000000009</v>
      </c>
      <c r="D30" s="85">
        <f t="shared" si="2"/>
        <v>-4.62</v>
      </c>
      <c r="E30" s="57">
        <f t="shared" si="3"/>
        <v>5792.1075000000019</v>
      </c>
      <c r="F30" s="43">
        <v>8395.2000000000007</v>
      </c>
      <c r="G30" s="57">
        <f t="shared" si="3"/>
        <v>16.417099999999998</v>
      </c>
      <c r="H30" s="43">
        <v>0</v>
      </c>
      <c r="I30" s="57">
        <f t="shared" si="3"/>
        <v>519.1198999999998</v>
      </c>
      <c r="J30" s="43">
        <v>4620</v>
      </c>
      <c r="K30" s="57">
        <f t="shared" si="3"/>
        <v>886.77790000000005</v>
      </c>
      <c r="L30" s="43">
        <v>0</v>
      </c>
      <c r="M30" s="86">
        <f t="shared" si="4"/>
        <v>50.853516124656615</v>
      </c>
      <c r="N30" s="32">
        <f t="shared" si="5"/>
        <v>-8.725200000000001</v>
      </c>
      <c r="O30" s="85">
        <f t="shared" si="6"/>
        <v>-5.1215999999999999</v>
      </c>
      <c r="P30" s="57">
        <f t="shared" si="21"/>
        <v>4369.8144999999995</v>
      </c>
      <c r="Q30" s="43">
        <v>8725.2000000000007</v>
      </c>
      <c r="R30" s="57">
        <f t="shared" si="22"/>
        <v>16232.9516</v>
      </c>
      <c r="S30" s="43">
        <v>0</v>
      </c>
      <c r="T30" s="57">
        <f t="shared" si="23"/>
        <v>427.71339999999998</v>
      </c>
      <c r="U30" s="43">
        <v>5121.6000000000004</v>
      </c>
      <c r="V30" s="57">
        <f t="shared" si="24"/>
        <v>8235.7907999999989</v>
      </c>
      <c r="W30" s="43">
        <v>0</v>
      </c>
      <c r="X30" s="86">
        <f t="shared" si="7"/>
        <v>29.739745614336972</v>
      </c>
      <c r="Y30" s="32">
        <f t="shared" si="8"/>
        <v>5.2271999999999998</v>
      </c>
      <c r="Z30" s="85">
        <f t="shared" si="9"/>
        <v>2.7719999999999998</v>
      </c>
      <c r="AA30" s="57">
        <f t="shared" si="10"/>
        <v>3.2799999999999996E-2</v>
      </c>
      <c r="AB30" s="43">
        <v>0</v>
      </c>
      <c r="AC30" s="57">
        <f t="shared" si="11"/>
        <v>1457.0107999999996</v>
      </c>
      <c r="AD30" s="43">
        <v>5227.2</v>
      </c>
      <c r="AE30" s="57">
        <f t="shared" si="12"/>
        <v>449.91409999999991</v>
      </c>
      <c r="AF30" s="43">
        <v>0</v>
      </c>
      <c r="AG30" s="57">
        <f t="shared" si="13"/>
        <v>22.555900000000005</v>
      </c>
      <c r="AH30" s="43">
        <v>2772</v>
      </c>
      <c r="AI30" s="86">
        <f t="shared" si="14"/>
        <v>35.591426004969456</v>
      </c>
      <c r="AJ30" s="32">
        <f t="shared" si="15"/>
        <v>6.3360000000000003</v>
      </c>
      <c r="AK30" s="85">
        <f t="shared" si="16"/>
        <v>3.1614</v>
      </c>
      <c r="AL30" s="57">
        <f t="shared" si="17"/>
        <v>0.14620000000000002</v>
      </c>
      <c r="AM30" s="43">
        <v>0</v>
      </c>
      <c r="AN30" s="57">
        <f t="shared" si="18"/>
        <v>1489.9523000000002</v>
      </c>
      <c r="AO30" s="43">
        <v>6336</v>
      </c>
      <c r="AP30" s="57">
        <f t="shared" si="19"/>
        <v>469.54849999999999</v>
      </c>
      <c r="AQ30" s="43">
        <v>0</v>
      </c>
      <c r="AR30" s="57">
        <f t="shared" si="20"/>
        <v>23.806099999999997</v>
      </c>
      <c r="AS30" s="43">
        <v>3161.4</v>
      </c>
    </row>
    <row r="31" spans="1:45" s="118" customFormat="1" ht="14.1" customHeight="1" x14ac:dyDescent="0.2">
      <c r="A31" s="36">
        <v>0.91666666666666696</v>
      </c>
      <c r="B31" s="87">
        <f t="shared" si="0"/>
        <v>47.636436667517302</v>
      </c>
      <c r="C31" s="37">
        <f t="shared" si="1"/>
        <v>-8.2896000000000001</v>
      </c>
      <c r="D31" s="88">
        <f t="shared" si="2"/>
        <v>-4.5936000000000003</v>
      </c>
      <c r="E31" s="58">
        <f t="shared" si="3"/>
        <v>5792.1703000000016</v>
      </c>
      <c r="F31" s="44">
        <v>8289.6</v>
      </c>
      <c r="G31" s="58">
        <f t="shared" si="3"/>
        <v>16.417099999999998</v>
      </c>
      <c r="H31" s="44">
        <v>0</v>
      </c>
      <c r="I31" s="58">
        <f t="shared" si="3"/>
        <v>519.15469999999982</v>
      </c>
      <c r="J31" s="44">
        <v>4593.6000000000004</v>
      </c>
      <c r="K31" s="58">
        <f t="shared" si="3"/>
        <v>886.77790000000005</v>
      </c>
      <c r="L31" s="44">
        <v>0</v>
      </c>
      <c r="M31" s="87">
        <f t="shared" si="4"/>
        <v>50.443103225283089</v>
      </c>
      <c r="N31" s="37">
        <f t="shared" si="5"/>
        <v>-8.6460000000000008</v>
      </c>
      <c r="O31" s="88">
        <f t="shared" si="6"/>
        <v>-5.0952000000000002</v>
      </c>
      <c r="P31" s="58">
        <f t="shared" si="21"/>
        <v>4369.8799999999992</v>
      </c>
      <c r="Q31" s="44">
        <v>8646</v>
      </c>
      <c r="R31" s="58">
        <f t="shared" si="22"/>
        <v>16232.9516</v>
      </c>
      <c r="S31" s="44">
        <v>0</v>
      </c>
      <c r="T31" s="58">
        <f t="shared" si="23"/>
        <v>427.75199999999995</v>
      </c>
      <c r="U31" s="44">
        <v>5095.2</v>
      </c>
      <c r="V31" s="58">
        <f t="shared" si="24"/>
        <v>8235.7907999999989</v>
      </c>
      <c r="W31" s="44">
        <v>0</v>
      </c>
      <c r="X31" s="87">
        <f t="shared" si="7"/>
        <v>29.939145745821516</v>
      </c>
      <c r="Y31" s="37">
        <f t="shared" si="8"/>
        <v>5.2404000000000002</v>
      </c>
      <c r="Z31" s="88">
        <f t="shared" si="9"/>
        <v>2.8313999999999999</v>
      </c>
      <c r="AA31" s="58">
        <f t="shared" si="10"/>
        <v>3.2799999999999996E-2</v>
      </c>
      <c r="AB31" s="44">
        <v>0</v>
      </c>
      <c r="AC31" s="58">
        <f t="shared" si="11"/>
        <v>1457.0901999999996</v>
      </c>
      <c r="AD31" s="44">
        <v>5240.4000000000005</v>
      </c>
      <c r="AE31" s="58">
        <f t="shared" si="12"/>
        <v>449.91409999999991</v>
      </c>
      <c r="AF31" s="44">
        <v>0</v>
      </c>
      <c r="AG31" s="58">
        <f t="shared" si="13"/>
        <v>22.598800000000004</v>
      </c>
      <c r="AH31" s="44">
        <v>2831.4</v>
      </c>
      <c r="AI31" s="87">
        <f t="shared" si="14"/>
        <v>35.414504233775183</v>
      </c>
      <c r="AJ31" s="37">
        <f t="shared" si="15"/>
        <v>6.2766000000000002</v>
      </c>
      <c r="AK31" s="88">
        <f t="shared" si="16"/>
        <v>3.2010000000000001</v>
      </c>
      <c r="AL31" s="58">
        <f t="shared" si="17"/>
        <v>0.14620000000000002</v>
      </c>
      <c r="AM31" s="44">
        <v>0</v>
      </c>
      <c r="AN31" s="58">
        <f t="shared" si="18"/>
        <v>1490.0474000000002</v>
      </c>
      <c r="AO31" s="44">
        <v>6276.6</v>
      </c>
      <c r="AP31" s="58">
        <f t="shared" si="19"/>
        <v>469.54849999999999</v>
      </c>
      <c r="AQ31" s="44">
        <v>0</v>
      </c>
      <c r="AR31" s="58">
        <f t="shared" si="20"/>
        <v>23.854599999999998</v>
      </c>
      <c r="AS31" s="44">
        <v>3201</v>
      </c>
    </row>
    <row r="32" spans="1:45" ht="14.1" customHeight="1" x14ac:dyDescent="0.2">
      <c r="A32" s="1">
        <v>0.95833333333333304</v>
      </c>
      <c r="B32" s="86">
        <f t="shared" si="0"/>
        <v>39.989332679653806</v>
      </c>
      <c r="C32" s="32">
        <f t="shared" si="1"/>
        <v>-6.9960000000000004</v>
      </c>
      <c r="D32" s="85">
        <f t="shared" si="2"/>
        <v>-3.7884000000000002</v>
      </c>
      <c r="E32" s="57">
        <f t="shared" si="3"/>
        <v>5792.2233000000015</v>
      </c>
      <c r="F32" s="43">
        <v>6996</v>
      </c>
      <c r="G32" s="57">
        <f t="shared" si="3"/>
        <v>16.417099999999998</v>
      </c>
      <c r="H32" s="43">
        <v>0</v>
      </c>
      <c r="I32" s="57">
        <f t="shared" si="3"/>
        <v>519.18339999999978</v>
      </c>
      <c r="J32" s="43">
        <v>3788.4</v>
      </c>
      <c r="K32" s="57">
        <f t="shared" si="3"/>
        <v>886.77790000000005</v>
      </c>
      <c r="L32" s="43">
        <v>0</v>
      </c>
      <c r="M32" s="86">
        <f t="shared" si="4"/>
        <v>42.200875218269523</v>
      </c>
      <c r="N32" s="32">
        <f t="shared" si="5"/>
        <v>-7.2864000000000004</v>
      </c>
      <c r="O32" s="85">
        <f t="shared" si="6"/>
        <v>-4.1711999999999998</v>
      </c>
      <c r="P32" s="57">
        <f t="shared" si="21"/>
        <v>4369.935199999999</v>
      </c>
      <c r="Q32" s="43">
        <v>7286.4000000000005</v>
      </c>
      <c r="R32" s="57">
        <f t="shared" si="22"/>
        <v>16232.9516</v>
      </c>
      <c r="S32" s="43">
        <v>0</v>
      </c>
      <c r="T32" s="57">
        <f t="shared" si="23"/>
        <v>427.78359999999998</v>
      </c>
      <c r="U32" s="43">
        <v>4171.2</v>
      </c>
      <c r="V32" s="57">
        <f t="shared" si="24"/>
        <v>8235.7907999999989</v>
      </c>
      <c r="W32" s="43">
        <v>0</v>
      </c>
      <c r="X32" s="86">
        <f t="shared" si="7"/>
        <v>23.776134436969656</v>
      </c>
      <c r="Y32" s="32">
        <f t="shared" si="8"/>
        <v>4.1711999999999998</v>
      </c>
      <c r="Z32" s="85">
        <f t="shared" si="9"/>
        <v>2.2308000000000003</v>
      </c>
      <c r="AA32" s="57">
        <f t="shared" si="10"/>
        <v>3.2799999999999996E-2</v>
      </c>
      <c r="AB32" s="43">
        <v>0</v>
      </c>
      <c r="AC32" s="57">
        <f t="shared" si="11"/>
        <v>1457.1533999999997</v>
      </c>
      <c r="AD32" s="43">
        <v>4171.2</v>
      </c>
      <c r="AE32" s="57">
        <f t="shared" si="12"/>
        <v>449.91409999999991</v>
      </c>
      <c r="AF32" s="43">
        <v>0</v>
      </c>
      <c r="AG32" s="57">
        <f t="shared" si="13"/>
        <v>22.632600000000004</v>
      </c>
      <c r="AH32" s="43">
        <v>2230.8000000000002</v>
      </c>
      <c r="AI32" s="86">
        <f t="shared" si="14"/>
        <v>28.990063095518174</v>
      </c>
      <c r="AJ32" s="32">
        <f t="shared" si="15"/>
        <v>5.1414000000000009</v>
      </c>
      <c r="AK32" s="85">
        <f t="shared" si="16"/>
        <v>2.6135999999999999</v>
      </c>
      <c r="AL32" s="57">
        <f t="shared" si="17"/>
        <v>0.14620000000000002</v>
      </c>
      <c r="AM32" s="43">
        <v>0</v>
      </c>
      <c r="AN32" s="57">
        <f t="shared" si="18"/>
        <v>1490.1253000000002</v>
      </c>
      <c r="AO32" s="43">
        <v>5141.4000000000005</v>
      </c>
      <c r="AP32" s="57">
        <f t="shared" si="19"/>
        <v>469.54849999999999</v>
      </c>
      <c r="AQ32" s="43">
        <v>0</v>
      </c>
      <c r="AR32" s="57">
        <f t="shared" si="20"/>
        <v>23.894199999999998</v>
      </c>
      <c r="AS32" s="43">
        <v>2613.6</v>
      </c>
    </row>
    <row r="33" spans="1:45" ht="14.1" customHeight="1" thickBot="1" x14ac:dyDescent="0.25">
      <c r="A33" s="2">
        <v>0.999999999999999</v>
      </c>
      <c r="B33" s="94">
        <f t="shared" si="0"/>
        <v>49.99182567115318</v>
      </c>
      <c r="C33" s="32">
        <f t="shared" si="1"/>
        <v>-9.8868000000000009</v>
      </c>
      <c r="D33" s="85">
        <f>(L33-J33)/1000</f>
        <v>-1.0824</v>
      </c>
      <c r="E33" s="59">
        <f t="shared" si="3"/>
        <v>5792.2982000000011</v>
      </c>
      <c r="F33" s="46">
        <v>9886.8000000000011</v>
      </c>
      <c r="G33" s="59">
        <f t="shared" si="3"/>
        <v>16.417099999999998</v>
      </c>
      <c r="H33" s="89">
        <v>0</v>
      </c>
      <c r="I33" s="59">
        <f t="shared" si="3"/>
        <v>519.19249999999977</v>
      </c>
      <c r="J33" s="46">
        <v>1201.2</v>
      </c>
      <c r="K33" s="59">
        <f t="shared" si="3"/>
        <v>886.77880000000005</v>
      </c>
      <c r="L33" s="46">
        <v>118.8</v>
      </c>
      <c r="M33" s="94">
        <f t="shared" si="4"/>
        <v>53.005006697734686</v>
      </c>
      <c r="N33" s="32">
        <f t="shared" si="5"/>
        <v>-10.4412</v>
      </c>
      <c r="O33" s="85">
        <f>(W33-U33)/1000</f>
        <v>-1.4784000000000002</v>
      </c>
      <c r="P33" s="59">
        <f t="shared" si="21"/>
        <v>4370.0142999999989</v>
      </c>
      <c r="Q33" s="46">
        <v>10441.200000000001</v>
      </c>
      <c r="R33" s="59">
        <f t="shared" si="22"/>
        <v>16232.9516</v>
      </c>
      <c r="S33" s="89">
        <v>0</v>
      </c>
      <c r="T33" s="59">
        <f t="shared" si="23"/>
        <v>427.79479999999995</v>
      </c>
      <c r="U33" s="46">
        <v>1478.4</v>
      </c>
      <c r="V33" s="59">
        <f t="shared" si="24"/>
        <v>8235.7907999999989</v>
      </c>
      <c r="W33" s="46">
        <v>0</v>
      </c>
      <c r="X33" s="94">
        <f t="shared" si="7"/>
        <v>37.495802775524631</v>
      </c>
      <c r="Y33" s="32">
        <f t="shared" si="8"/>
        <v>7.4118000000000004</v>
      </c>
      <c r="Z33" s="85">
        <f>(AH33-AF33)/1000</f>
        <v>-0.8448</v>
      </c>
      <c r="AA33" s="59">
        <f t="shared" si="10"/>
        <v>3.2799999999999996E-2</v>
      </c>
      <c r="AB33" s="46">
        <v>0</v>
      </c>
      <c r="AC33" s="59">
        <f t="shared" si="11"/>
        <v>1457.2656999999997</v>
      </c>
      <c r="AD33" s="89">
        <v>7411.8</v>
      </c>
      <c r="AE33" s="59">
        <f t="shared" si="12"/>
        <v>449.93089999999989</v>
      </c>
      <c r="AF33" s="46">
        <v>1108.8</v>
      </c>
      <c r="AG33" s="59">
        <f t="shared" si="13"/>
        <v>22.636600000000005</v>
      </c>
      <c r="AH33" s="46">
        <v>264</v>
      </c>
      <c r="AI33" s="94">
        <f t="shared" si="14"/>
        <v>41.565798229494362</v>
      </c>
      <c r="AJ33" s="32">
        <f t="shared" si="15"/>
        <v>8.2566000000000006</v>
      </c>
      <c r="AK33" s="85">
        <f>(AS33-AQ33)/1000</f>
        <v>-0.46199999999999997</v>
      </c>
      <c r="AL33" s="59">
        <f t="shared" si="17"/>
        <v>0.14620000000000002</v>
      </c>
      <c r="AM33" s="46">
        <v>0</v>
      </c>
      <c r="AN33" s="59">
        <f t="shared" si="18"/>
        <v>1490.2504000000001</v>
      </c>
      <c r="AO33" s="89">
        <v>8256.6</v>
      </c>
      <c r="AP33" s="59">
        <f t="shared" si="19"/>
        <v>469.56239999999997</v>
      </c>
      <c r="AQ33" s="46">
        <v>917.4</v>
      </c>
      <c r="AR33" s="59">
        <f t="shared" si="20"/>
        <v>23.9011</v>
      </c>
      <c r="AS33" s="46">
        <v>455.40000000000003</v>
      </c>
    </row>
    <row r="34" spans="1:45" ht="13.5" thickBot="1" x14ac:dyDescent="0.25">
      <c r="A34" s="5" t="s">
        <v>3</v>
      </c>
      <c r="C34" s="79"/>
      <c r="D34" s="79"/>
      <c r="F34" s="61">
        <f>SUM(F10:F33)</f>
        <v>181724.39999999997</v>
      </c>
      <c r="H34" s="61">
        <f>SUM(H10:H33)</f>
        <v>39.6</v>
      </c>
      <c r="J34" s="61">
        <f>SUM(J10:J33)</f>
        <v>107500.79999999999</v>
      </c>
      <c r="L34" s="61">
        <f>SUM(L10:L33)</f>
        <v>4646.4000000000005</v>
      </c>
      <c r="M34" s="80"/>
      <c r="N34" s="81"/>
      <c r="O34" s="81"/>
      <c r="Q34" s="61">
        <f>SUM(Q10:Q33)</f>
        <v>189274.80000000002</v>
      </c>
      <c r="S34" s="61">
        <f>SUM(S10:S33)</f>
        <v>52.800000000000004</v>
      </c>
      <c r="U34" s="61">
        <f>SUM(U10:U33)</f>
        <v>117849.59999999999</v>
      </c>
      <c r="W34" s="61">
        <f>SUM(W10:W33)</f>
        <v>4184.3999999999996</v>
      </c>
      <c r="X34" s="80"/>
      <c r="Y34" s="81"/>
      <c r="Z34" s="81"/>
      <c r="AB34" s="61">
        <f>SUM(AB10:AB33)</f>
        <v>1042.8000000000002</v>
      </c>
      <c r="AD34" s="61">
        <f>SUM(AD10:AD33)</f>
        <v>108154.19999999998</v>
      </c>
      <c r="AF34" s="111">
        <f>SUM(AF10:AF33)</f>
        <v>10025.4</v>
      </c>
      <c r="AH34" s="61">
        <f>SUM(AH10:AH33)</f>
        <v>64983.600000000006</v>
      </c>
      <c r="AI34" s="80"/>
      <c r="AJ34" s="81"/>
      <c r="AK34" s="81"/>
      <c r="AM34" s="61">
        <f>SUM(AM10:AM33)</f>
        <v>475.2</v>
      </c>
      <c r="AO34" s="61">
        <f>SUM(AO10:AO33)</f>
        <v>133016.40000000002</v>
      </c>
      <c r="AQ34" s="61">
        <f>SUM(AQ10:AQ33)</f>
        <v>9068.4000000000015</v>
      </c>
      <c r="AS34" s="61">
        <f>SUM(AS10:AS33)</f>
        <v>74058.600000000006</v>
      </c>
    </row>
    <row r="35" spans="1:45" ht="13.5" thickBot="1" x14ac:dyDescent="0.25"/>
    <row r="36" spans="1:45" ht="26.25" thickBot="1" x14ac:dyDescent="0.25">
      <c r="A36" s="95" t="s">
        <v>32</v>
      </c>
      <c r="B36" s="96">
        <f>MAX(B9:B33)</f>
        <v>75.487517607942408</v>
      </c>
      <c r="C36" s="99"/>
      <c r="D36" s="99"/>
      <c r="E36" s="99"/>
      <c r="F36" s="99"/>
      <c r="G36" s="99"/>
      <c r="H36" s="99"/>
      <c r="I36" s="99"/>
      <c r="J36" s="99"/>
      <c r="K36" s="99"/>
      <c r="L36" s="99"/>
      <c r="M36" s="96">
        <f>MAX(M9:M33)</f>
        <v>79.876884944128776</v>
      </c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6">
        <f>MAX(X9:X33)</f>
        <v>67.770141097878081</v>
      </c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6">
        <f>MAX(AI9:AI33)</f>
        <v>71.080437304474017</v>
      </c>
      <c r="AJ36" s="99"/>
      <c r="AK36" s="99"/>
      <c r="AL36" s="99"/>
      <c r="AM36" s="99"/>
      <c r="AN36" s="99"/>
      <c r="AO36" s="99"/>
      <c r="AP36" s="99"/>
      <c r="AQ36" s="99"/>
      <c r="AR36" s="99"/>
      <c r="AS36" s="99"/>
    </row>
    <row r="37" spans="1:45" ht="26.25" thickBot="1" x14ac:dyDescent="0.25">
      <c r="A37" s="97" t="s">
        <v>33</v>
      </c>
      <c r="B37" s="98">
        <f>MIN(B9:B33)</f>
        <v>23.76280005093037</v>
      </c>
      <c r="C37" s="101"/>
      <c r="D37" s="101"/>
      <c r="E37" s="101"/>
      <c r="F37" s="101"/>
      <c r="G37" s="101"/>
      <c r="H37" s="101"/>
      <c r="I37" s="101"/>
      <c r="J37" s="101"/>
      <c r="K37" s="101"/>
      <c r="L37" s="101"/>
      <c r="M37" s="98">
        <f>MIN(M9:M33)</f>
        <v>24.86079934052318</v>
      </c>
      <c r="N37" s="101"/>
      <c r="O37" s="101"/>
      <c r="P37" s="101"/>
      <c r="Q37" s="101"/>
      <c r="R37" s="101"/>
      <c r="S37" s="101"/>
      <c r="T37" s="101"/>
      <c r="U37" s="101"/>
      <c r="V37" s="101"/>
      <c r="W37" s="101"/>
      <c r="X37" s="98">
        <f>MIN(X9:X33)</f>
        <v>10.879355804017576</v>
      </c>
      <c r="Y37" s="101"/>
      <c r="Z37" s="101"/>
      <c r="AA37" s="101"/>
      <c r="AB37" s="101"/>
      <c r="AC37" s="101"/>
      <c r="AD37" s="101"/>
      <c r="AE37" s="101"/>
      <c r="AF37" s="101"/>
      <c r="AG37" s="101"/>
      <c r="AH37" s="101"/>
      <c r="AI37" s="98">
        <f>MIN(AI9:AI33)</f>
        <v>14.839794164820919</v>
      </c>
      <c r="AJ37" s="101"/>
      <c r="AK37" s="101"/>
      <c r="AL37" s="101"/>
      <c r="AM37" s="101"/>
      <c r="AN37" s="101"/>
      <c r="AO37" s="101"/>
      <c r="AP37" s="101"/>
      <c r="AQ37" s="101"/>
      <c r="AR37" s="101"/>
      <c r="AS37" s="101"/>
    </row>
    <row r="38" spans="1:45" x14ac:dyDescent="0.2">
      <c r="B38" s="17"/>
    </row>
    <row r="39" spans="1:45" x14ac:dyDescent="0.2">
      <c r="A39" s="17" t="s">
        <v>15</v>
      </c>
      <c r="B39" s="17"/>
      <c r="C39" t="s">
        <v>31</v>
      </c>
    </row>
    <row r="40" spans="1:45" x14ac:dyDescent="0.2">
      <c r="A40" s="17" t="s">
        <v>16</v>
      </c>
      <c r="C40" t="s">
        <v>19</v>
      </c>
    </row>
  </sheetData>
  <mergeCells count="42">
    <mergeCell ref="AI3:AS3"/>
    <mergeCell ref="A1:W1"/>
    <mergeCell ref="X3:AH3"/>
    <mergeCell ref="AI4:AI7"/>
    <mergeCell ref="AJ4:AK7"/>
    <mergeCell ref="AL4:AS4"/>
    <mergeCell ref="AL5:AO5"/>
    <mergeCell ref="AP5:AS5"/>
    <mergeCell ref="AL6:AM6"/>
    <mergeCell ref="AN6:AO6"/>
    <mergeCell ref="AP6:AQ6"/>
    <mergeCell ref="AR6:AS6"/>
    <mergeCell ref="X4:X7"/>
    <mergeCell ref="Y4:Z7"/>
    <mergeCell ref="AA4:AH4"/>
    <mergeCell ref="AA5:AD5"/>
    <mergeCell ref="AE5:AH5"/>
    <mergeCell ref="AA6:AB6"/>
    <mergeCell ref="AC6:AD6"/>
    <mergeCell ref="AE6:AF6"/>
    <mergeCell ref="AG6:AH6"/>
    <mergeCell ref="N4:O7"/>
    <mergeCell ref="M3:W3"/>
    <mergeCell ref="I6:J6"/>
    <mergeCell ref="K6:L6"/>
    <mergeCell ref="E4:L4"/>
    <mergeCell ref="E5:H5"/>
    <mergeCell ref="E6:F6"/>
    <mergeCell ref="G6:H6"/>
    <mergeCell ref="M4:M7"/>
    <mergeCell ref="P4:W4"/>
    <mergeCell ref="P5:S5"/>
    <mergeCell ref="T5:W5"/>
    <mergeCell ref="P6:Q6"/>
    <mergeCell ref="R6:S6"/>
    <mergeCell ref="T6:U6"/>
    <mergeCell ref="V6:W6"/>
    <mergeCell ref="B4:B7"/>
    <mergeCell ref="C4:D7"/>
    <mergeCell ref="I5:L5"/>
    <mergeCell ref="A4:A7"/>
    <mergeCell ref="B3:L3"/>
  </mergeCells>
  <phoneticPr fontId="0" type="noConversion"/>
  <pageMargins left="0.39370078740157483" right="0.39370078740157483" top="0.78740157480314965" bottom="0.19685039370078741" header="0.51181102362204722" footer="0.51181102362204722"/>
  <pageSetup paperSize="9" scale="62" fitToWidth="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напряжения</vt:lpstr>
      <vt:lpstr>ввода ПС</vt:lpstr>
      <vt:lpstr>ВЛ 35 кВ</vt:lpstr>
      <vt:lpstr>ВЛ 6 кВ</vt:lpstr>
      <vt:lpstr>ВЛ 110 кВ</vt:lpstr>
      <vt:lpstr>Лист1</vt:lpstr>
      <vt:lpstr>'ВЛ 6 кВ'!Заголовки_для_печати</vt:lpstr>
      <vt:lpstr>'ВЛ 6 кВ'!Область_печати</vt:lpstr>
    </vt:vector>
  </TitlesOfParts>
  <Company>VologdaEnergo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Alvolkov</dc:creator>
  <cp:lastModifiedBy>Легостаев Дмитрий Александрович</cp:lastModifiedBy>
  <cp:lastPrinted>2020-01-22T07:37:13Z</cp:lastPrinted>
  <dcterms:created xsi:type="dcterms:W3CDTF">2006-03-29T07:25:57Z</dcterms:created>
  <dcterms:modified xsi:type="dcterms:W3CDTF">2020-06-23T10:06:26Z</dcterms:modified>
</cp:coreProperties>
</file>